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davis/Desktop/"/>
    </mc:Choice>
  </mc:AlternateContent>
  <bookViews>
    <workbookView xWindow="0" yWindow="460" windowWidth="25600" windowHeight="14340"/>
  </bookViews>
  <sheets>
    <sheet name="Trailing" sheetId="1" r:id="rId1"/>
    <sheet name="Trailing (Annualized)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25" i="1"/>
  <c r="B41" i="1"/>
  <c r="B36" i="1"/>
  <c r="B72" i="1"/>
  <c r="B74" i="1"/>
  <c r="C22" i="1"/>
  <c r="C25" i="1"/>
  <c r="C41" i="1"/>
  <c r="C36" i="1"/>
  <c r="C74" i="1"/>
  <c r="D22" i="1"/>
  <c r="D25" i="1"/>
  <c r="D41" i="1"/>
  <c r="D36" i="1"/>
  <c r="E22" i="1"/>
  <c r="E25" i="1"/>
  <c r="E41" i="1"/>
  <c r="E74" i="1"/>
  <c r="F22" i="1"/>
  <c r="F25" i="1"/>
  <c r="F41" i="1"/>
  <c r="G22" i="1"/>
  <c r="G25" i="1"/>
  <c r="G41" i="1"/>
  <c r="G72" i="1"/>
  <c r="G74" i="1"/>
  <c r="H22" i="1"/>
  <c r="H25" i="1"/>
  <c r="H41" i="1"/>
  <c r="H72" i="1"/>
  <c r="H74" i="1"/>
  <c r="I22" i="1"/>
  <c r="I25" i="1"/>
  <c r="I41" i="1"/>
  <c r="I72" i="1"/>
  <c r="I74" i="1"/>
  <c r="J74" i="1"/>
  <c r="J72" i="1"/>
  <c r="N54" i="1"/>
  <c r="N55" i="1"/>
  <c r="O55" i="1"/>
  <c r="O56" i="1"/>
  <c r="N53" i="1"/>
  <c r="N48" i="1"/>
  <c r="N49" i="1"/>
  <c r="J41" i="1"/>
  <c r="J39" i="1"/>
  <c r="J25" i="1"/>
  <c r="J22" i="1"/>
  <c r="J21" i="1"/>
  <c r="J20" i="1"/>
  <c r="J16" i="1"/>
  <c r="J15" i="1"/>
  <c r="B69" i="2"/>
  <c r="B71" i="2"/>
  <c r="C71" i="2"/>
  <c r="D71" i="2"/>
  <c r="E71" i="2"/>
  <c r="F71" i="2"/>
  <c r="G71" i="2"/>
  <c r="H71" i="2"/>
  <c r="I71" i="2"/>
  <c r="J71" i="2"/>
  <c r="K71" i="2"/>
  <c r="J75" i="2"/>
  <c r="K75" i="2"/>
  <c r="K77" i="2"/>
  <c r="J77" i="2"/>
  <c r="I77" i="2"/>
  <c r="H77" i="2"/>
  <c r="G77" i="2"/>
  <c r="F77" i="2"/>
  <c r="E77" i="2"/>
  <c r="D77" i="2"/>
  <c r="C77" i="2"/>
  <c r="B77" i="2"/>
  <c r="J74" i="2"/>
  <c r="K74" i="2"/>
  <c r="J69" i="2"/>
  <c r="K69" i="2"/>
  <c r="J67" i="2"/>
  <c r="K67" i="2"/>
  <c r="J66" i="2"/>
  <c r="K66" i="2"/>
  <c r="J65" i="2"/>
  <c r="K65" i="2"/>
  <c r="J64" i="2"/>
  <c r="K64" i="2"/>
  <c r="J63" i="2"/>
  <c r="K63" i="2"/>
  <c r="J60" i="2"/>
  <c r="K60" i="2"/>
  <c r="J59" i="2"/>
  <c r="K59" i="2"/>
  <c r="J58" i="2"/>
  <c r="K58" i="2"/>
  <c r="J57" i="2"/>
  <c r="K57" i="2"/>
  <c r="J56" i="2"/>
  <c r="K56" i="2"/>
  <c r="J53" i="2"/>
  <c r="K53" i="2"/>
  <c r="J52" i="2"/>
  <c r="K52" i="2"/>
  <c r="J51" i="2"/>
  <c r="K51" i="2"/>
  <c r="J50" i="2"/>
  <c r="K50" i="2"/>
  <c r="J47" i="2"/>
  <c r="K47" i="2"/>
  <c r="J46" i="2"/>
  <c r="K46" i="2"/>
  <c r="J45" i="2"/>
  <c r="K45" i="2"/>
  <c r="J44" i="2"/>
  <c r="K44" i="2"/>
  <c r="J41" i="2"/>
  <c r="K41" i="2"/>
  <c r="J40" i="2"/>
  <c r="K40" i="2"/>
  <c r="J37" i="2"/>
  <c r="K37" i="2"/>
  <c r="K36" i="2"/>
  <c r="J35" i="2"/>
  <c r="K35" i="2"/>
  <c r="J34" i="2"/>
  <c r="K34" i="2"/>
  <c r="J31" i="2"/>
  <c r="K31" i="2"/>
  <c r="J30" i="2"/>
  <c r="K30" i="2"/>
  <c r="J29" i="2"/>
  <c r="K29" i="2"/>
  <c r="J28" i="2"/>
  <c r="K28" i="2"/>
  <c r="J27" i="2"/>
  <c r="K27" i="2"/>
  <c r="J25" i="2"/>
  <c r="K25" i="2"/>
  <c r="J24" i="2"/>
  <c r="K24" i="2"/>
  <c r="J22" i="2"/>
  <c r="K22" i="2"/>
  <c r="J21" i="2"/>
  <c r="K21" i="2"/>
  <c r="J16" i="2"/>
  <c r="K16" i="2"/>
  <c r="J13" i="2"/>
  <c r="K13" i="2"/>
  <c r="J12" i="2"/>
  <c r="K12" i="2"/>
  <c r="J11" i="2"/>
  <c r="K11" i="2"/>
  <c r="J7" i="2"/>
  <c r="K7" i="2"/>
  <c r="J6" i="2"/>
  <c r="K6" i="2"/>
</calcChain>
</file>

<file path=xl/sharedStrings.xml><?xml version="1.0" encoding="utf-8"?>
<sst xmlns="http://schemas.openxmlformats.org/spreadsheetml/2006/main" count="136" uniqueCount="78">
  <si>
    <t xml:space="preserve">          Landscape service</t>
  </si>
  <si>
    <t xml:space="preserve">         Pest Control</t>
  </si>
  <si>
    <t xml:space="preserve">          Legal &amp; Accounting </t>
  </si>
  <si>
    <t xml:space="preserve">      Landscape service</t>
  </si>
  <si>
    <t xml:space="preserve">      Pest Control</t>
  </si>
  <si>
    <t xml:space="preserve">         Legal &amp; Accounting </t>
  </si>
  <si>
    <t xml:space="preserve">         Insurance</t>
  </si>
  <si>
    <t xml:space="preserve">          Appliance Repair &amp; Maintenance</t>
  </si>
  <si>
    <t xml:space="preserve">           Laundry</t>
  </si>
  <si>
    <t xml:space="preserve">            Late Fee</t>
  </si>
  <si>
    <t xml:space="preserve">      TURNOVER </t>
  </si>
  <si>
    <t xml:space="preserve">          Misc. Repair &amp; Maintenance</t>
  </si>
  <si>
    <t xml:space="preserve">      CONTRACT SERVICES</t>
  </si>
  <si>
    <t xml:space="preserve">              TOTAL CONTRACT SERVICES</t>
  </si>
  <si>
    <t xml:space="preserve">              TOTAL TURNOVER</t>
  </si>
  <si>
    <t xml:space="preserve"> INCOME</t>
  </si>
  <si>
    <t xml:space="preserve">      RENT INCOME</t>
  </si>
  <si>
    <t xml:space="preserve">          Base Rent</t>
  </si>
  <si>
    <t xml:space="preserve">                NET RENT INCOME</t>
  </si>
  <si>
    <t xml:space="preserve">                    TOTAL INCOME</t>
  </si>
  <si>
    <t xml:space="preserve"> EXPENSES</t>
  </si>
  <si>
    <t xml:space="preserve">      SERVICE AGREEMENTS</t>
  </si>
  <si>
    <t xml:space="preserve">          Trash Disposal</t>
  </si>
  <si>
    <t xml:space="preserve">              TOTAL SERVICE AGREEMENTS</t>
  </si>
  <si>
    <t xml:space="preserve">      UTILITIES</t>
  </si>
  <si>
    <t xml:space="preserve">          Electricity</t>
  </si>
  <si>
    <t xml:space="preserve">          Water &amp; Sewer</t>
  </si>
  <si>
    <t xml:space="preserve">              TOTAL UTILITIES</t>
  </si>
  <si>
    <t xml:space="preserve">      GENERAL &amp; ADMINISTRATIVE</t>
  </si>
  <si>
    <t xml:space="preserve">          Management fee</t>
  </si>
  <si>
    <t xml:space="preserve">              TOTAL ADMINISTRATIVE</t>
  </si>
  <si>
    <t xml:space="preserve">                    TOTAL EXPENSES</t>
  </si>
  <si>
    <t xml:space="preserve">      NET INCOME</t>
  </si>
  <si>
    <t xml:space="preserve">      GENERAL REPAIR &amp; MAINT</t>
  </si>
  <si>
    <t xml:space="preserve">          Counter-tops (Granite/Tile)</t>
  </si>
  <si>
    <t xml:space="preserve">          Locks - Repair &amp; Replacement</t>
  </si>
  <si>
    <t xml:space="preserve">              TOTAL REPAIR &amp; MAINT</t>
  </si>
  <si>
    <t xml:space="preserve">      PLUMBING</t>
  </si>
  <si>
    <t xml:space="preserve">          Plumbing Fixtures/Material</t>
  </si>
  <si>
    <t xml:space="preserve">              TOTAL PLUMBING</t>
  </si>
  <si>
    <t xml:space="preserve">      DEBT EXPENSE</t>
  </si>
  <si>
    <t xml:space="preserve">          1st Mortgage Interest</t>
  </si>
  <si>
    <t xml:space="preserve">              TOTAL DEBT SERVICE</t>
  </si>
  <si>
    <t xml:space="preserve">      OTHER INCOME</t>
  </si>
  <si>
    <t xml:space="preserve">          Credit check</t>
  </si>
  <si>
    <t xml:space="preserve">                TOTAL OTHER INCOME</t>
  </si>
  <si>
    <t xml:space="preserve">      JANITORIAL</t>
  </si>
  <si>
    <t xml:space="preserve">          Apartment Cleaning</t>
  </si>
  <si>
    <t xml:space="preserve">          Carpet Cleaning</t>
  </si>
  <si>
    <t xml:space="preserve">              TOTAL JANITORIAL</t>
  </si>
  <si>
    <t xml:space="preserve">          Gas</t>
  </si>
  <si>
    <t xml:space="preserve">      TAXES, LICENSES &amp; INSURANCE</t>
  </si>
  <si>
    <t xml:space="preserve">          SCEP Fees</t>
  </si>
  <si>
    <t xml:space="preserve">              TOTAL TAXES, LICENSES &amp; INSURANCE</t>
  </si>
  <si>
    <t xml:space="preserve">          Repair &amp; Maintenance</t>
  </si>
  <si>
    <t xml:space="preserve">          Building Cleaning</t>
  </si>
  <si>
    <t xml:space="preserve">          Fees &amp; Permits</t>
  </si>
  <si>
    <t xml:space="preserve">          Franchise Tax</t>
  </si>
  <si>
    <t xml:space="preserve">          Credit Checks</t>
  </si>
  <si>
    <t xml:space="preserve">          Professional Fees</t>
  </si>
  <si>
    <t xml:space="preserve">          HVAC (Heat, Ventilation, Air)</t>
  </si>
  <si>
    <t xml:space="preserve">          Property Tax</t>
  </si>
  <si>
    <t>Laundry</t>
  </si>
  <si>
    <t>Late Fee</t>
  </si>
  <si>
    <t xml:space="preserve">           </t>
  </si>
  <si>
    <t>APPLIANCES</t>
  </si>
  <si>
    <t>Appliance Repair &amp; Maintenance</t>
  </si>
  <si>
    <t>TOTAL APPLIANCES</t>
  </si>
  <si>
    <t xml:space="preserve">FLOORING </t>
  </si>
  <si>
    <t>Carpet Replacement</t>
  </si>
  <si>
    <t xml:space="preserve">TOTAL Flooring </t>
  </si>
  <si>
    <t xml:space="preserve">          </t>
  </si>
  <si>
    <t xml:space="preserve">       </t>
  </si>
  <si>
    <t xml:space="preserve">             </t>
  </si>
  <si>
    <t>Totals</t>
  </si>
  <si>
    <t xml:space="preserve">      NET OPERATING INCOME</t>
  </si>
  <si>
    <t>Annualized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</si>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</sst>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center"/>
    </xf>
  </cellStyleXfs>
  <cellXfs count="43">
    <xf numFmtId="0" fontId="0" fillId="0" borderId="0" xfId="0"/>
    <xf numFmtId="0" fontId="0" fillId="33" borderId="0" xfId="0" applyFill="1"/>
    <xf numFmtId="0" fontId="0" fillId="0" borderId="10" xfId="0" applyBorder="1"/>
    <xf numFmtId="17" fontId="0" fillId="0" borderId="10" xfId="0" applyNumberFormat="1" applyBorder="1"/>
    <xf numFmtId="0" fontId="0" fillId="33" borderId="10" xfId="0" applyFill="1" applyBorder="1"/>
    <xf numFmtId="0" fontId="0" fillId="0" borderId="0" xfId="0" applyFill="1"/>
    <xf numFmtId="2" fontId="0" fillId="0" borderId="10" xfId="0" applyNumberFormat="1" applyBorder="1"/>
    <xf numFmtId="2" fontId="0" fillId="33" borderId="10" xfId="0" applyNumberFormat="1" applyFill="1" applyBorder="1"/>
    <xf numFmtId="0" fontId="0" fillId="0" borderId="10" xfId="0" applyBorder="1" applyAlignment="1">
      <alignment horizontal="left"/>
    </xf>
    <xf numFmtId="0" fontId="0" fillId="33" borderId="10" xfId="0" applyFill="1" applyBorder="1" applyAlignment="1"/>
    <xf numFmtId="0" fontId="0" fillId="0" borderId="10" xfId="0" applyBorder="1" applyAlignment="1"/>
    <xf numFmtId="0" fontId="0" fillId="33" borderId="0" xfId="0" applyFill="1" applyAlignment="1"/>
    <xf numFmtId="0" fontId="0" fillId="0" borderId="10" xfId="0" applyFill="1" applyBorder="1" applyAlignment="1"/>
    <xf numFmtId="0" fontId="0" fillId="0" borderId="0" xfId="0" applyAlignment="1"/>
    <xf numFmtId="17" fontId="0" fillId="0" borderId="10" xfId="0" applyNumberFormat="1" applyBorder="1" applyAlignment="1">
      <alignment horizontal="right"/>
    </xf>
    <xf numFmtId="164" fontId="0" fillId="0" borderId="10" xfId="0" applyNumberFormat="1" applyBorder="1"/>
    <xf numFmtId="164" fontId="0" fillId="33" borderId="10" xfId="0" applyNumberFormat="1" applyFill="1" applyBorder="1"/>
    <xf numFmtId="164" fontId="0" fillId="0" borderId="10" xfId="0" applyNumberFormat="1" applyFill="1" applyBorder="1"/>
    <xf numFmtId="165" fontId="0" fillId="0" borderId="10" xfId="0" applyNumberFormat="1" applyBorder="1"/>
    <xf numFmtId="165" fontId="0" fillId="33" borderId="10" xfId="0" applyNumberFormat="1" applyFill="1" applyBorder="1"/>
    <xf numFmtId="165" fontId="0" fillId="0" borderId="10" xfId="0" applyNumberFormat="1" applyFill="1" applyBorder="1"/>
    <xf numFmtId="0" fontId="0" fillId="33" borderId="10" xfId="0" applyFill="1" applyBorder="1" applyAlignment="1">
      <alignment horizontal="left"/>
    </xf>
    <xf numFmtId="2" fontId="18" fillId="0" borderId="10" xfId="0" applyNumberFormat="1" applyFont="1" applyBorder="1" applyAlignment="1">
      <alignment horizontal="left"/>
    </xf>
    <xf numFmtId="164" fontId="18" fillId="0" borderId="10" xfId="0" applyNumberFormat="1" applyFont="1" applyBorder="1" applyAlignment="1">
      <alignment horizontal="left"/>
    </xf>
    <xf numFmtId="164" fontId="18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64" fontId="18" fillId="0" borderId="10" xfId="0" applyNumberFormat="1" applyFont="1" applyBorder="1" applyAlignment="1">
      <alignment horizontal="left" wrapText="1"/>
    </xf>
    <xf numFmtId="164" fontId="0" fillId="0" borderId="0" xfId="0" applyNumberFormat="1" applyFill="1"/>
    <xf numFmtId="0" fontId="0" fillId="34" borderId="0" xfId="0" applyFill="1"/>
    <xf numFmtId="0" fontId="22" fillId="0" borderId="0" xfId="0" applyFont="1"/>
    <xf numFmtId="0" fontId="22" fillId="0" borderId="10" xfId="0" applyFont="1" applyBorder="1"/>
    <xf numFmtId="0" fontId="22" fillId="33" borderId="10" xfId="0" applyFont="1" applyFill="1" applyBorder="1" applyAlignment="1"/>
    <xf numFmtId="0" fontId="22" fillId="0" borderId="10" xfId="0" applyFont="1" applyBorder="1" applyAlignment="1"/>
    <xf numFmtId="0" fontId="22" fillId="33" borderId="0" xfId="0" applyFont="1" applyFill="1" applyAlignment="1"/>
    <xf numFmtId="0" fontId="22" fillId="0" borderId="10" xfId="0" applyFont="1" applyFill="1" applyBorder="1" applyAlignment="1"/>
    <xf numFmtId="0" fontId="22" fillId="0" borderId="10" xfId="0" applyFont="1" applyBorder="1" applyAlignment="1">
      <alignment horizontal="left"/>
    </xf>
    <xf numFmtId="0" fontId="22" fillId="0" borderId="0" xfId="0" applyFont="1" applyAlignment="1"/>
    <xf numFmtId="17" fontId="22" fillId="0" borderId="10" xfId="0" applyNumberFormat="1" applyFont="1" applyBorder="1"/>
    <xf numFmtId="17" fontId="22" fillId="0" borderId="10" xfId="0" applyNumberFormat="1" applyFont="1" applyBorder="1" applyAlignment="1">
      <alignment horizontal="right"/>
    </xf>
    <xf numFmtId="17" fontId="22" fillId="33" borderId="10" xfId="0" applyNumberFormat="1" applyFont="1" applyFill="1" applyBorder="1" applyAlignment="1">
      <alignment horizontal="right"/>
    </xf>
    <xf numFmtId="17" fontId="22" fillId="0" borderId="10" xfId="0" applyNumberFormat="1" applyFont="1" applyBorder="1" applyAlignment="1">
      <alignment horizontal="left"/>
    </xf>
    <xf numFmtId="0" fontId="22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tyle 1" xfId="44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</xdr:colOff>
      <xdr:row>0</xdr:row>
      <xdr:rowOff>0</xdr:rowOff>
    </xdr:from>
    <xdr:to>
      <xdr:col>2</xdr:col>
      <xdr:colOff>0</xdr:colOff>
      <xdr:row>8</xdr:row>
      <xdr:rowOff>135466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" y="0"/>
          <a:ext cx="5249334" cy="162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tabColor theme="0"/>
    <pageSetUpPr fitToPage="1"/>
  </sheetPr>
  <dimension ref="A1:GQ107"/>
  <sheetViews>
    <sheetView tabSelected="1" zoomScale="75" workbookViewId="0">
      <selection activeCell="C5" sqref="C5"/>
    </sheetView>
  </sheetViews>
  <sheetFormatPr baseColWidth="10" defaultColWidth="8.83203125" defaultRowHeight="15" x14ac:dyDescent="0.2"/>
  <cols>
    <col min="1" max="1" width="39.5" style="30" customWidth="1"/>
    <col min="2" max="2" width="29.5" customWidth="1"/>
    <col min="3" max="3" width="29.83203125" customWidth="1"/>
    <col min="4" max="4" width="31.1640625" customWidth="1"/>
    <col min="5" max="5" width="28.83203125" customWidth="1"/>
    <col min="6" max="6" width="27.33203125" customWidth="1"/>
    <col min="7" max="7" width="28.1640625" customWidth="1"/>
    <col min="8" max="8" width="26" customWidth="1"/>
    <col min="9" max="9" width="26.33203125" customWidth="1"/>
    <col min="10" max="10" width="28.5" customWidth="1"/>
    <col min="11" max="11" width="7.1640625" customWidth="1"/>
    <col min="12" max="12" width="67.33203125" style="26" customWidth="1"/>
  </cols>
  <sheetData>
    <row r="1" spans="1:199" x14ac:dyDescent="0.2">
      <c r="C1" s="29"/>
      <c r="D1" s="29"/>
      <c r="E1" s="29"/>
      <c r="F1" s="29"/>
      <c r="G1" s="29"/>
      <c r="H1" s="29"/>
      <c r="I1" s="29"/>
    </row>
    <row r="2" spans="1:199" x14ac:dyDescent="0.2">
      <c r="C2" s="29"/>
      <c r="D2" s="29"/>
      <c r="E2" s="29"/>
      <c r="F2" s="29"/>
      <c r="G2" s="29"/>
      <c r="H2" s="29"/>
      <c r="I2" s="29"/>
    </row>
    <row r="3" spans="1:199" x14ac:dyDescent="0.2">
      <c r="C3" s="29"/>
      <c r="D3" s="29"/>
      <c r="E3" s="29"/>
      <c r="F3" s="29"/>
      <c r="G3" s="29"/>
      <c r="H3" s="29"/>
      <c r="I3" s="29"/>
    </row>
    <row r="4" spans="1:199" x14ac:dyDescent="0.2">
      <c r="C4" s="29"/>
      <c r="D4" s="29"/>
      <c r="E4" s="29"/>
      <c r="F4" s="29"/>
      <c r="G4" s="29"/>
      <c r="H4" s="29"/>
      <c r="I4" s="29"/>
    </row>
    <row r="5" spans="1:199" x14ac:dyDescent="0.2">
      <c r="C5" s="29"/>
      <c r="D5" s="29"/>
      <c r="E5" s="29"/>
      <c r="F5" s="29"/>
      <c r="G5" s="29"/>
      <c r="H5" s="29"/>
      <c r="I5" s="29"/>
    </row>
    <row r="6" spans="1:199" x14ac:dyDescent="0.2">
      <c r="C6" s="29"/>
      <c r="D6" s="29"/>
      <c r="E6" s="29"/>
      <c r="F6" s="29"/>
      <c r="G6" s="29"/>
      <c r="H6" s="29"/>
      <c r="I6" s="29"/>
    </row>
    <row r="7" spans="1:199" x14ac:dyDescent="0.2">
      <c r="C7" s="29"/>
      <c r="D7" s="29"/>
      <c r="E7" s="29"/>
      <c r="F7" s="29"/>
      <c r="G7" s="29"/>
      <c r="H7" s="29"/>
      <c r="I7" s="29"/>
    </row>
    <row r="8" spans="1:199" x14ac:dyDescent="0.2">
      <c r="C8" s="29"/>
      <c r="D8" s="29"/>
      <c r="E8" s="29"/>
      <c r="F8" s="29"/>
      <c r="G8" s="29"/>
      <c r="H8" s="29"/>
      <c r="I8" s="29"/>
    </row>
    <row r="9" spans="1:199" x14ac:dyDescent="0.2">
      <c r="C9" s="29"/>
      <c r="D9" s="29"/>
      <c r="E9" s="29"/>
      <c r="F9" s="29"/>
      <c r="G9" s="29"/>
      <c r="H9" s="29"/>
      <c r="I9" s="29"/>
    </row>
    <row r="10" spans="1:199" s="30" customFormat="1" x14ac:dyDescent="0.2">
      <c r="A10" s="31"/>
      <c r="B10" s="38">
        <v>42917</v>
      </c>
      <c r="C10" s="38">
        <v>42948</v>
      </c>
      <c r="D10" s="38">
        <v>42979</v>
      </c>
      <c r="E10" s="38">
        <v>43009</v>
      </c>
      <c r="F10" s="38">
        <v>43040</v>
      </c>
      <c r="G10" s="38">
        <v>43070</v>
      </c>
      <c r="H10" s="38">
        <v>43101</v>
      </c>
      <c r="I10" s="38">
        <v>43132</v>
      </c>
      <c r="J10" s="39" t="s">
        <v>74</v>
      </c>
      <c r="K10" s="40"/>
      <c r="L10" s="41" t="s">
        <v>77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</row>
    <row r="11" spans="1:199" x14ac:dyDescent="0.2">
      <c r="A11" s="32"/>
      <c r="B11" s="4"/>
      <c r="C11" s="4"/>
      <c r="D11" s="4"/>
      <c r="E11" s="4"/>
      <c r="F11" s="4"/>
      <c r="G11" s="4"/>
      <c r="H11" s="4"/>
      <c r="I11" s="4"/>
      <c r="J11" s="4"/>
      <c r="K11" s="4"/>
      <c r="L11" s="2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</row>
    <row r="12" spans="1:199" x14ac:dyDescent="0.2">
      <c r="A12" s="33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7"/>
      <c r="L12" s="2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</row>
    <row r="13" spans="1:199" x14ac:dyDescent="0.2">
      <c r="A13" s="33"/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2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</row>
    <row r="14" spans="1:199" x14ac:dyDescent="0.2">
      <c r="A14" s="33" t="s">
        <v>16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  <c r="L14" s="2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</row>
    <row r="15" spans="1:199" x14ac:dyDescent="0.2">
      <c r="A15" s="33" t="s">
        <v>17</v>
      </c>
      <c r="B15" s="15"/>
      <c r="C15" s="15"/>
      <c r="D15" s="15"/>
      <c r="E15" s="15"/>
      <c r="F15" s="15"/>
      <c r="G15" s="17">
        <v>0</v>
      </c>
      <c r="H15" s="17">
        <v>0</v>
      </c>
      <c r="I15" s="17">
        <v>0</v>
      </c>
      <c r="J15" s="15">
        <f>SUM(B15:I15)</f>
        <v>0</v>
      </c>
      <c r="K15" s="16"/>
      <c r="L15" s="2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</row>
    <row r="16" spans="1:199" x14ac:dyDescent="0.2">
      <c r="A16" s="33" t="s">
        <v>18</v>
      </c>
      <c r="B16" s="15"/>
      <c r="C16" s="15"/>
      <c r="D16" s="15"/>
      <c r="E16" s="15"/>
      <c r="F16" s="15"/>
      <c r="G16" s="17">
        <v>0</v>
      </c>
      <c r="H16" s="17">
        <v>0</v>
      </c>
      <c r="I16" s="17">
        <v>0</v>
      </c>
      <c r="J16" s="15">
        <f>SUM(B16:I16)</f>
        <v>0</v>
      </c>
      <c r="K16" s="16"/>
      <c r="L16" s="2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</row>
    <row r="17" spans="1:199" s="1" customFormat="1" x14ac:dyDescent="0.2">
      <c r="A17" s="3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</row>
    <row r="18" spans="1:199" x14ac:dyDescent="0.2">
      <c r="A18" s="33" t="s">
        <v>43</v>
      </c>
      <c r="B18" s="15"/>
      <c r="C18" s="15"/>
      <c r="D18" s="15"/>
      <c r="E18" s="15"/>
      <c r="F18" s="15"/>
      <c r="G18" s="15"/>
      <c r="H18" s="15"/>
      <c r="I18" s="15"/>
      <c r="J18" s="15"/>
      <c r="K18" s="16"/>
      <c r="L18" s="2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</row>
    <row r="19" spans="1:199" x14ac:dyDescent="0.2">
      <c r="A19" s="33" t="s">
        <v>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5"/>
      <c r="J19" s="15"/>
      <c r="K19" s="16"/>
      <c r="L19" s="23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</row>
    <row r="20" spans="1:199" ht="21.75" customHeight="1" x14ac:dyDescent="0.2">
      <c r="A20" s="33" t="s">
        <v>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5">
        <v>0</v>
      </c>
      <c r="J20" s="15">
        <f>SUM(B20:I20)</f>
        <v>0</v>
      </c>
      <c r="K20" s="16"/>
      <c r="L20" s="27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</row>
    <row r="21" spans="1:199" x14ac:dyDescent="0.2">
      <c r="A21" s="33" t="s">
        <v>44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5">
        <f t="shared" ref="J21:J22" si="0">SUM(B21:I21)</f>
        <v>0</v>
      </c>
      <c r="K21" s="16"/>
      <c r="L21" s="2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</row>
    <row r="22" spans="1:199" x14ac:dyDescent="0.2">
      <c r="A22" s="33" t="s">
        <v>45</v>
      </c>
      <c r="B22" s="17">
        <f>SUM(B19:B21)</f>
        <v>0</v>
      </c>
      <c r="C22" s="17">
        <f t="shared" ref="C22:I22" si="1">SUM(C19:C21)</f>
        <v>0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0</v>
      </c>
      <c r="H22" s="17">
        <f t="shared" si="1"/>
        <v>0</v>
      </c>
      <c r="I22" s="17">
        <f t="shared" si="1"/>
        <v>0</v>
      </c>
      <c r="J22" s="15">
        <f t="shared" si="0"/>
        <v>0</v>
      </c>
      <c r="K22" s="16"/>
      <c r="L22" s="2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</row>
    <row r="23" spans="1:199" s="1" customFormat="1" x14ac:dyDescent="0.2">
      <c r="A23" s="32"/>
      <c r="B23" s="16"/>
      <c r="C23" s="16"/>
      <c r="D23" s="16"/>
      <c r="E23" s="16"/>
      <c r="F23" s="16"/>
      <c r="G23" s="16"/>
      <c r="H23" s="16"/>
      <c r="I23" s="16" t="s">
        <v>64</v>
      </c>
      <c r="J23" s="16" t="s">
        <v>64</v>
      </c>
      <c r="K23" s="16"/>
      <c r="L23" s="24" t="s">
        <v>64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</row>
    <row r="24" spans="1:199" s="1" customFormat="1" x14ac:dyDescent="0.2">
      <c r="A24" s="32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</row>
    <row r="25" spans="1:199" x14ac:dyDescent="0.2">
      <c r="A25" s="33" t="s">
        <v>19</v>
      </c>
      <c r="B25" s="15">
        <f>SUM(B16,B22)</f>
        <v>0</v>
      </c>
      <c r="C25" s="15">
        <f t="shared" ref="C25:I25" si="2">SUM(C16,C22)</f>
        <v>0</v>
      </c>
      <c r="D25" s="15">
        <f t="shared" si="2"/>
        <v>0</v>
      </c>
      <c r="E25" s="15">
        <f t="shared" si="2"/>
        <v>0</v>
      </c>
      <c r="F25" s="15">
        <f t="shared" si="2"/>
        <v>0</v>
      </c>
      <c r="G25" s="15">
        <f t="shared" si="2"/>
        <v>0</v>
      </c>
      <c r="H25" s="15">
        <f t="shared" si="2"/>
        <v>0</v>
      </c>
      <c r="I25" s="15">
        <f t="shared" si="2"/>
        <v>0</v>
      </c>
      <c r="J25" s="15">
        <f t="shared" ref="J25" si="3">SUM(B25:I25)</f>
        <v>0</v>
      </c>
      <c r="K25" s="16"/>
      <c r="L25" s="23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</row>
    <row r="26" spans="1:199" s="1" customFormat="1" x14ac:dyDescent="0.2">
      <c r="A26" s="3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2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</row>
    <row r="27" spans="1:199" x14ac:dyDescent="0.2">
      <c r="A27" s="33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23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</row>
    <row r="28" spans="1:199" s="1" customFormat="1" x14ac:dyDescent="0.2">
      <c r="A28" s="3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2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</row>
    <row r="29" spans="1:199" s="1" customFormat="1" x14ac:dyDescent="0.2">
      <c r="A29" s="33" t="s">
        <v>33</v>
      </c>
      <c r="B29" s="17"/>
      <c r="C29" s="17"/>
      <c r="D29" s="17"/>
      <c r="E29" s="17"/>
      <c r="F29" s="17"/>
      <c r="G29" s="17"/>
      <c r="H29" s="17"/>
      <c r="I29" s="15"/>
      <c r="J29" s="15"/>
      <c r="K29" s="16"/>
      <c r="L29" s="23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</row>
    <row r="30" spans="1:199" s="1" customFormat="1" x14ac:dyDescent="0.2">
      <c r="A30" s="35" t="s">
        <v>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6"/>
      <c r="L30" s="23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</row>
    <row r="31" spans="1:199" x14ac:dyDescent="0.2">
      <c r="A31" s="33" t="s">
        <v>34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6"/>
      <c r="L31" s="23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</row>
    <row r="32" spans="1:199" x14ac:dyDescent="0.2">
      <c r="A32" s="33" t="s">
        <v>60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6"/>
      <c r="L32" s="23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</row>
    <row r="33" spans="1:199" x14ac:dyDescent="0.2">
      <c r="A33" s="33" t="s">
        <v>35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6"/>
      <c r="L33" s="23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</row>
    <row r="34" spans="1:199" x14ac:dyDescent="0.2">
      <c r="A34" s="33" t="s">
        <v>11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6"/>
      <c r="L34" s="23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</row>
    <row r="35" spans="1:199" x14ac:dyDescent="0.2">
      <c r="A35" s="33" t="s">
        <v>38</v>
      </c>
      <c r="B35" s="17">
        <v>0</v>
      </c>
      <c r="C35" s="15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6"/>
      <c r="L35" s="23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</row>
    <row r="36" spans="1:199" x14ac:dyDescent="0.2">
      <c r="A36" s="33" t="s">
        <v>36</v>
      </c>
      <c r="B36" s="17">
        <f>SUM(B30:B34)</f>
        <v>0</v>
      </c>
      <c r="C36" s="17">
        <f t="shared" ref="C36:D36" si="4">SUM(C30:C34)</f>
        <v>0</v>
      </c>
      <c r="D36" s="17">
        <f t="shared" si="4"/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6"/>
      <c r="L36" s="23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</row>
    <row r="37" spans="1:199" s="1" customFormat="1" x14ac:dyDescent="0.2">
      <c r="A37" s="32"/>
      <c r="B37" s="16"/>
      <c r="C37" s="16"/>
      <c r="D37" s="16"/>
      <c r="E37" s="16"/>
      <c r="F37" s="16"/>
      <c r="G37" s="16"/>
      <c r="H37" s="16"/>
      <c r="I37" s="16" t="s">
        <v>71</v>
      </c>
      <c r="J37" s="16" t="s">
        <v>71</v>
      </c>
      <c r="K37" s="16"/>
      <c r="L37" s="24" t="s">
        <v>71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</row>
    <row r="38" spans="1:199" x14ac:dyDescent="0.2">
      <c r="A38" s="33" t="s">
        <v>10</v>
      </c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2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</row>
    <row r="39" spans="1:199" x14ac:dyDescent="0.2">
      <c r="A39" s="33" t="s">
        <v>47</v>
      </c>
      <c r="B39" s="17">
        <v>0</v>
      </c>
      <c r="C39" s="17">
        <v>0</v>
      </c>
      <c r="D39" s="15">
        <v>0</v>
      </c>
      <c r="E39" s="17">
        <v>0</v>
      </c>
      <c r="F39" s="17">
        <v>0</v>
      </c>
      <c r="G39" s="17">
        <v>0</v>
      </c>
      <c r="H39" s="17">
        <v>0</v>
      </c>
      <c r="I39" s="15">
        <v>0</v>
      </c>
      <c r="J39" s="15">
        <f t="shared" ref="J39" si="5">SUM(B39:I39)</f>
        <v>0</v>
      </c>
      <c r="K39" s="16"/>
      <c r="L39" s="23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</row>
    <row r="40" spans="1:199" x14ac:dyDescent="0.2">
      <c r="A40" s="33" t="s">
        <v>48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5">
        <v>0</v>
      </c>
      <c r="J40" s="15">
        <v>0</v>
      </c>
      <c r="K40" s="16"/>
      <c r="L40" s="2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</row>
    <row r="41" spans="1:199" x14ac:dyDescent="0.2">
      <c r="A41" s="33" t="s">
        <v>14</v>
      </c>
      <c r="B41" s="17">
        <f t="shared" ref="B41:I41" si="6">SUM(B39:B40)</f>
        <v>0</v>
      </c>
      <c r="C41" s="17">
        <f t="shared" si="6"/>
        <v>0</v>
      </c>
      <c r="D41" s="17">
        <f t="shared" si="6"/>
        <v>0</v>
      </c>
      <c r="E41" s="17">
        <f t="shared" si="6"/>
        <v>0</v>
      </c>
      <c r="F41" s="17">
        <f t="shared" si="6"/>
        <v>0</v>
      </c>
      <c r="G41" s="17">
        <f t="shared" si="6"/>
        <v>0</v>
      </c>
      <c r="H41" s="17">
        <f t="shared" si="6"/>
        <v>0</v>
      </c>
      <c r="I41" s="17">
        <f t="shared" si="6"/>
        <v>0</v>
      </c>
      <c r="J41" s="15">
        <f t="shared" ref="J41" si="7">SUM(B41:I41)</f>
        <v>0</v>
      </c>
      <c r="K41" s="16"/>
      <c r="L41" s="2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</row>
    <row r="42" spans="1:199" s="1" customFormat="1" x14ac:dyDescent="0.2">
      <c r="A42" s="3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2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</row>
    <row r="43" spans="1:199" s="1" customFormat="1" x14ac:dyDescent="0.2">
      <c r="A43" s="3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2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</row>
    <row r="44" spans="1:199" x14ac:dyDescent="0.2">
      <c r="A44" s="33" t="s">
        <v>12</v>
      </c>
      <c r="B44" s="15"/>
      <c r="C44" s="15"/>
      <c r="D44" s="15"/>
      <c r="E44" s="15"/>
      <c r="F44" s="15"/>
      <c r="G44" s="15"/>
      <c r="H44" s="15"/>
      <c r="I44" s="15"/>
      <c r="J44" s="15"/>
      <c r="K44" s="16"/>
      <c r="L44" s="2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</row>
    <row r="45" spans="1:199" x14ac:dyDescent="0.2">
      <c r="A45" s="36" t="s">
        <v>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6"/>
      <c r="L45" s="23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</row>
    <row r="46" spans="1:199" x14ac:dyDescent="0.2">
      <c r="A46" s="33" t="s">
        <v>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6"/>
      <c r="L46" s="2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</row>
    <row r="47" spans="1:199" x14ac:dyDescent="0.2">
      <c r="A47" s="33" t="s">
        <v>55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6"/>
      <c r="L47" s="2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</row>
    <row r="48" spans="1:199" x14ac:dyDescent="0.2">
      <c r="A48" s="36" t="s">
        <v>22</v>
      </c>
      <c r="B48" s="15"/>
      <c r="C48" s="15"/>
      <c r="D48" s="15"/>
      <c r="E48" s="15"/>
      <c r="F48" s="15"/>
      <c r="G48" s="17">
        <v>0</v>
      </c>
      <c r="H48" s="17">
        <v>0</v>
      </c>
      <c r="I48" s="17">
        <v>0</v>
      </c>
      <c r="J48" s="17">
        <v>0</v>
      </c>
      <c r="K48" s="16"/>
      <c r="L48" s="23"/>
      <c r="M48" s="5"/>
      <c r="N48" s="5">
        <f>J48/8</f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</row>
    <row r="49" spans="1:199" x14ac:dyDescent="0.2">
      <c r="A49" s="33" t="s">
        <v>13</v>
      </c>
      <c r="B49" s="15"/>
      <c r="C49" s="15"/>
      <c r="D49" s="15"/>
      <c r="E49" s="15"/>
      <c r="F49" s="15"/>
      <c r="G49" s="17">
        <v>0</v>
      </c>
      <c r="H49" s="17">
        <v>0</v>
      </c>
      <c r="I49" s="17">
        <v>0</v>
      </c>
      <c r="J49" s="17">
        <v>0</v>
      </c>
      <c r="K49" s="16"/>
      <c r="L49" s="23"/>
      <c r="M49" s="5"/>
      <c r="N49" s="5">
        <f>N48*12</f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</row>
    <row r="50" spans="1:199" s="1" customFormat="1" x14ac:dyDescent="0.2">
      <c r="A50" s="3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</row>
    <row r="51" spans="1:199" x14ac:dyDescent="0.2">
      <c r="A51" s="33" t="s">
        <v>24</v>
      </c>
      <c r="B51" s="15"/>
      <c r="C51" s="15"/>
      <c r="D51" s="15"/>
      <c r="E51" s="15"/>
      <c r="F51" s="15"/>
      <c r="G51" s="15"/>
      <c r="H51" s="15"/>
      <c r="I51" s="15"/>
      <c r="J51" s="15"/>
      <c r="K51" s="16"/>
      <c r="L51" s="2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</row>
    <row r="52" spans="1:199" x14ac:dyDescent="0.2">
      <c r="A52" s="33" t="s">
        <v>25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6"/>
      <c r="L52" s="2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</row>
    <row r="53" spans="1:199" x14ac:dyDescent="0.2">
      <c r="A53" s="33" t="s">
        <v>50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6"/>
      <c r="L53" s="23"/>
      <c r="M53" s="5"/>
      <c r="N53" s="5">
        <f>140*12</f>
        <v>1680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</row>
    <row r="54" spans="1:199" x14ac:dyDescent="0.2">
      <c r="A54" s="33" t="s">
        <v>26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6"/>
      <c r="L54" s="23"/>
      <c r="M54" s="5"/>
      <c r="N54" s="28">
        <f>J54+J52</f>
        <v>0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</row>
    <row r="55" spans="1:199" x14ac:dyDescent="0.2">
      <c r="A55" s="33" t="s">
        <v>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6"/>
      <c r="L55" s="23"/>
      <c r="M55" s="5"/>
      <c r="N55" s="28">
        <f>N54+150</f>
        <v>150</v>
      </c>
      <c r="O55" s="5">
        <f>N55/8</f>
        <v>18.75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</row>
    <row r="56" spans="1:199" s="1" customFormat="1" x14ac:dyDescent="0.2">
      <c r="A56" s="3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24"/>
      <c r="M56" s="5"/>
      <c r="N56" s="5"/>
      <c r="O56" s="5">
        <f>O55*12</f>
        <v>225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</row>
    <row r="57" spans="1:199" x14ac:dyDescent="0.2">
      <c r="A57" s="33" t="s">
        <v>51</v>
      </c>
      <c r="B57" s="15"/>
      <c r="C57" s="15"/>
      <c r="D57" s="15"/>
      <c r="E57" s="15"/>
      <c r="F57" s="15"/>
      <c r="G57" s="15"/>
      <c r="H57" s="15"/>
      <c r="I57" s="15"/>
      <c r="J57" s="15"/>
      <c r="K57" s="16"/>
      <c r="L57" s="23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</row>
    <row r="58" spans="1:199" x14ac:dyDescent="0.2">
      <c r="A58" s="33" t="s">
        <v>56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6"/>
      <c r="L58" s="2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</row>
    <row r="59" spans="1:199" x14ac:dyDescent="0.2">
      <c r="A59" s="33" t="s">
        <v>57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6"/>
      <c r="L59" s="2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</row>
    <row r="60" spans="1:199" x14ac:dyDescent="0.2">
      <c r="A60" s="33" t="s">
        <v>61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6"/>
      <c r="L60" s="23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</row>
    <row r="61" spans="1:199" x14ac:dyDescent="0.2">
      <c r="A61" s="33" t="s">
        <v>52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6"/>
      <c r="L61" s="23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</row>
    <row r="62" spans="1:199" x14ac:dyDescent="0.2">
      <c r="A62" s="35" t="s">
        <v>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6"/>
      <c r="L62" s="2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</row>
    <row r="63" spans="1:199" x14ac:dyDescent="0.2">
      <c r="A63" s="33" t="s">
        <v>53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6"/>
      <c r="L63" s="23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</row>
    <row r="64" spans="1:199" s="1" customFormat="1" x14ac:dyDescent="0.2">
      <c r="A64" s="32"/>
      <c r="B64" s="16"/>
      <c r="C64" s="16"/>
      <c r="D64" s="16"/>
      <c r="E64" s="16"/>
      <c r="F64" s="16"/>
      <c r="G64" s="16"/>
      <c r="H64" s="16"/>
      <c r="I64" s="16" t="s">
        <v>72</v>
      </c>
      <c r="J64" s="16" t="s">
        <v>72</v>
      </c>
      <c r="K64" s="16"/>
      <c r="L64" s="24" t="s">
        <v>72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</row>
    <row r="65" spans="1:199" x14ac:dyDescent="0.2">
      <c r="A65" s="33" t="s">
        <v>28</v>
      </c>
      <c r="B65" s="15"/>
      <c r="C65" s="15"/>
      <c r="D65" s="15"/>
      <c r="E65" s="15"/>
      <c r="F65" s="15"/>
      <c r="G65" s="15"/>
      <c r="H65" s="15"/>
      <c r="I65" s="15" t="s">
        <v>73</v>
      </c>
      <c r="J65" s="15" t="s">
        <v>73</v>
      </c>
      <c r="K65" s="16"/>
      <c r="L65" s="23" t="s">
        <v>73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</row>
    <row r="66" spans="1:199" x14ac:dyDescent="0.2">
      <c r="A66" s="33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6"/>
      <c r="L66" s="23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</row>
    <row r="67" spans="1:199" x14ac:dyDescent="0.2">
      <c r="A67" s="33" t="s">
        <v>5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6"/>
      <c r="L67" s="23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</row>
    <row r="68" spans="1:199" x14ac:dyDescent="0.2">
      <c r="A68" s="33" t="s">
        <v>59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6"/>
      <c r="L68" s="23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</row>
    <row r="69" spans="1:199" x14ac:dyDescent="0.2">
      <c r="A69" s="33" t="s">
        <v>29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6"/>
      <c r="L69" s="23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</row>
    <row r="70" spans="1:199" x14ac:dyDescent="0.2">
      <c r="A70" s="33" t="s">
        <v>30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6"/>
      <c r="L70" s="23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</row>
    <row r="71" spans="1:199" s="1" customFormat="1" x14ac:dyDescent="0.2">
      <c r="A71" s="32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2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</row>
    <row r="72" spans="1:199" x14ac:dyDescent="0.2">
      <c r="A72" s="33" t="s">
        <v>31</v>
      </c>
      <c r="B72" s="15">
        <f t="shared" ref="B72:I72" si="8">SUM(B70,B63,B55,B49,B41,B36)</f>
        <v>0</v>
      </c>
      <c r="C72" s="17">
        <v>0</v>
      </c>
      <c r="D72" s="17">
        <v>0</v>
      </c>
      <c r="E72" s="17">
        <v>0</v>
      </c>
      <c r="F72" s="17">
        <v>0</v>
      </c>
      <c r="G72" s="15">
        <f t="shared" si="8"/>
        <v>0</v>
      </c>
      <c r="H72" s="15">
        <f t="shared" si="8"/>
        <v>0</v>
      </c>
      <c r="I72" s="15">
        <f t="shared" si="8"/>
        <v>0</v>
      </c>
      <c r="J72" s="15">
        <f t="shared" ref="J72" si="9">SUM(B72:I72)</f>
        <v>0</v>
      </c>
      <c r="K72" s="16"/>
      <c r="L72" s="23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</row>
    <row r="73" spans="1:199" s="1" customFormat="1" x14ac:dyDescent="0.2">
      <c r="A73" s="32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2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</row>
    <row r="74" spans="1:199" s="1" customFormat="1" x14ac:dyDescent="0.2">
      <c r="A74" s="33" t="s">
        <v>75</v>
      </c>
      <c r="B74" s="15">
        <f t="shared" ref="B74:I74" si="10">B25-B72</f>
        <v>0</v>
      </c>
      <c r="C74" s="15">
        <f t="shared" si="10"/>
        <v>0</v>
      </c>
      <c r="D74" s="17">
        <v>0</v>
      </c>
      <c r="E74" s="15">
        <f t="shared" si="10"/>
        <v>0</v>
      </c>
      <c r="F74" s="17">
        <v>0</v>
      </c>
      <c r="G74" s="15">
        <f t="shared" si="10"/>
        <v>0</v>
      </c>
      <c r="H74" s="15">
        <f t="shared" si="10"/>
        <v>0</v>
      </c>
      <c r="I74" s="15">
        <f t="shared" si="10"/>
        <v>0</v>
      </c>
      <c r="J74" s="15">
        <f t="shared" ref="J74" si="11">SUM(B74:I74)</f>
        <v>0</v>
      </c>
      <c r="K74" s="16"/>
      <c r="L74" s="23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</row>
    <row r="75" spans="1:199" s="1" customFormat="1" x14ac:dyDescent="0.2">
      <c r="A75" s="32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2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</row>
    <row r="76" spans="1:199" x14ac:dyDescent="0.2">
      <c r="A76" s="37"/>
      <c r="J76" s="5"/>
      <c r="K76" s="5"/>
      <c r="L76" s="2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</row>
    <row r="77" spans="1:199" x14ac:dyDescent="0.2">
      <c r="J77" s="5"/>
      <c r="K77" s="5"/>
      <c r="L77" s="2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</row>
    <row r="78" spans="1:199" x14ac:dyDescent="0.2">
      <c r="J78" s="5"/>
      <c r="K78" s="5"/>
      <c r="L78" s="2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</row>
    <row r="79" spans="1:199" x14ac:dyDescent="0.2">
      <c r="J79" s="5"/>
      <c r="K79" s="5"/>
      <c r="L79" s="2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</row>
    <row r="80" spans="1:199" x14ac:dyDescent="0.2">
      <c r="J80" s="5"/>
      <c r="K80" s="5"/>
      <c r="L80" s="2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</row>
    <row r="81" spans="10:199" x14ac:dyDescent="0.2">
      <c r="J81" s="5"/>
      <c r="K81" s="5"/>
      <c r="L81" s="2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</row>
    <row r="82" spans="10:199" x14ac:dyDescent="0.2">
      <c r="J82" s="5"/>
      <c r="K82" s="5"/>
      <c r="L82" s="2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</row>
    <row r="83" spans="10:199" x14ac:dyDescent="0.2">
      <c r="J83" s="5"/>
      <c r="K83" s="5"/>
      <c r="L83" s="2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</row>
    <row r="84" spans="10:199" x14ac:dyDescent="0.2">
      <c r="J84" s="5"/>
      <c r="K84" s="5"/>
      <c r="L84" s="2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</row>
    <row r="85" spans="10:199" x14ac:dyDescent="0.2">
      <c r="J85" s="5"/>
      <c r="K85" s="5"/>
      <c r="L85" s="2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</row>
    <row r="86" spans="10:199" x14ac:dyDescent="0.2">
      <c r="J86" s="5"/>
      <c r="K86" s="5"/>
      <c r="L86" s="2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</row>
    <row r="87" spans="10:199" x14ac:dyDescent="0.2">
      <c r="J87" s="5"/>
      <c r="K87" s="5"/>
      <c r="L87" s="2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</row>
    <row r="88" spans="10:199" x14ac:dyDescent="0.2">
      <c r="J88" s="5"/>
      <c r="K88" s="5"/>
      <c r="L88" s="2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</row>
    <row r="89" spans="10:199" x14ac:dyDescent="0.2">
      <c r="J89" s="5"/>
      <c r="K89" s="5"/>
      <c r="L89" s="2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</row>
    <row r="90" spans="10:199" x14ac:dyDescent="0.2">
      <c r="J90" s="5"/>
      <c r="K90" s="5"/>
      <c r="L90" s="2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</row>
    <row r="91" spans="10:199" x14ac:dyDescent="0.2">
      <c r="J91" s="5"/>
      <c r="K91" s="5"/>
      <c r="L91" s="2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</row>
    <row r="92" spans="10:199" x14ac:dyDescent="0.2">
      <c r="J92" s="5"/>
      <c r="K92" s="5"/>
      <c r="L92" s="2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</row>
    <row r="93" spans="10:199" x14ac:dyDescent="0.2">
      <c r="J93" s="5"/>
      <c r="K93" s="5"/>
      <c r="L93" s="2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</row>
    <row r="94" spans="10:199" x14ac:dyDescent="0.2">
      <c r="J94" s="5"/>
      <c r="K94" s="5"/>
      <c r="L94" s="2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</row>
    <row r="95" spans="10:199" x14ac:dyDescent="0.2">
      <c r="J95" s="5"/>
      <c r="K95" s="5"/>
      <c r="L95" s="2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</row>
    <row r="96" spans="10:199" x14ac:dyDescent="0.2">
      <c r="J96" s="5"/>
      <c r="K96" s="5"/>
      <c r="L96" s="2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</row>
    <row r="97" spans="10:199" x14ac:dyDescent="0.2">
      <c r="J97" s="5"/>
      <c r="K97" s="5"/>
      <c r="L97" s="2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</row>
    <row r="98" spans="10:199" x14ac:dyDescent="0.2">
      <c r="J98" s="5"/>
      <c r="K98" s="5"/>
      <c r="L98" s="2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</row>
    <row r="99" spans="10:199" x14ac:dyDescent="0.2">
      <c r="J99" s="5"/>
      <c r="K99" s="5"/>
      <c r="L99" s="2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</row>
    <row r="100" spans="10:199" x14ac:dyDescent="0.2">
      <c r="J100" s="5"/>
      <c r="K100" s="5"/>
      <c r="L100" s="2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</row>
    <row r="101" spans="10:199" x14ac:dyDescent="0.2">
      <c r="J101" s="5"/>
      <c r="K101" s="5"/>
      <c r="L101" s="2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</row>
    <row r="102" spans="10:199" x14ac:dyDescent="0.2">
      <c r="J102" s="5"/>
      <c r="K102" s="5"/>
      <c r="L102" s="2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</row>
    <row r="103" spans="10:199" x14ac:dyDescent="0.2">
      <c r="J103" s="5"/>
      <c r="K103" s="5"/>
      <c r="L103" s="2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</row>
    <row r="104" spans="10:199" x14ac:dyDescent="0.2">
      <c r="J104" s="5"/>
      <c r="K104" s="5"/>
      <c r="L104" s="2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</row>
    <row r="105" spans="10:199" x14ac:dyDescent="0.2">
      <c r="J105" s="5"/>
      <c r="K105" s="5"/>
      <c r="L105" s="2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</row>
    <row r="106" spans="10:199" x14ac:dyDescent="0.2">
      <c r="J106" s="5"/>
      <c r="K106" s="5"/>
      <c r="L106" s="2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</row>
    <row r="107" spans="10:199" x14ac:dyDescent="0.2">
      <c r="J107" s="5"/>
      <c r="K107" s="5"/>
      <c r="L107" s="2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</row>
  </sheetData>
  <phoneticPr fontId="19" type="noConversion"/>
  <pageMargins left="0.75" right="0.75" top="1" bottom="1" header="0.5" footer="0.5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GP110"/>
  <sheetViews>
    <sheetView topLeftCell="F1" workbookViewId="0">
      <selection activeCell="I1" sqref="I1"/>
    </sheetView>
  </sheetViews>
  <sheetFormatPr baseColWidth="10" defaultColWidth="8.83203125" defaultRowHeight="15" x14ac:dyDescent="0.2"/>
  <cols>
    <col min="1" max="1" width="39.5" customWidth="1"/>
    <col min="2" max="2" width="29.5" customWidth="1"/>
    <col min="3" max="3" width="29.83203125" customWidth="1"/>
    <col min="4" max="4" width="31.1640625" customWidth="1"/>
    <col min="5" max="5" width="28.83203125" customWidth="1"/>
    <col min="6" max="6" width="27.33203125" customWidth="1"/>
    <col min="7" max="7" width="28.1640625" customWidth="1"/>
    <col min="8" max="8" width="26" customWidth="1"/>
    <col min="9" max="9" width="26.33203125" customWidth="1"/>
    <col min="10" max="10" width="28.5" customWidth="1"/>
    <col min="11" max="11" width="30.1640625" customWidth="1"/>
  </cols>
  <sheetData>
    <row r="1" spans="1:198" x14ac:dyDescent="0.2">
      <c r="A1" s="2"/>
      <c r="B1" s="3">
        <v>41974</v>
      </c>
      <c r="C1" s="3">
        <v>42005</v>
      </c>
      <c r="D1" s="3">
        <v>42036</v>
      </c>
      <c r="E1" s="3">
        <v>42064</v>
      </c>
      <c r="F1" s="3">
        <v>42095</v>
      </c>
      <c r="G1" s="3">
        <v>42125</v>
      </c>
      <c r="H1" s="3">
        <v>42156</v>
      </c>
      <c r="I1" s="3">
        <v>42186</v>
      </c>
      <c r="J1" s="14" t="s">
        <v>74</v>
      </c>
      <c r="K1" s="14" t="s">
        <v>76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</row>
    <row r="2" spans="1:198" x14ac:dyDescent="0.2">
      <c r="A2" s="9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</row>
    <row r="3" spans="1:198" x14ac:dyDescent="0.2">
      <c r="A3" s="10" t="s">
        <v>15</v>
      </c>
      <c r="B3" s="6"/>
      <c r="C3" s="6"/>
      <c r="D3" s="6"/>
      <c r="E3" s="6"/>
      <c r="F3" s="6"/>
      <c r="G3" s="6"/>
      <c r="H3" s="6"/>
      <c r="I3" s="6"/>
      <c r="J3" s="6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</row>
    <row r="4" spans="1:198" x14ac:dyDescent="0.2">
      <c r="A4" s="10"/>
      <c r="B4" s="15"/>
      <c r="C4" s="15"/>
      <c r="D4" s="15"/>
      <c r="E4" s="15"/>
      <c r="F4" s="15"/>
      <c r="G4" s="15"/>
      <c r="H4" s="15"/>
      <c r="I4" s="15"/>
      <c r="J4" s="15"/>
      <c r="K4" s="1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</row>
    <row r="5" spans="1:198" x14ac:dyDescent="0.2">
      <c r="A5" s="10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</row>
    <row r="6" spans="1:198" x14ac:dyDescent="0.2">
      <c r="A6" s="10" t="s">
        <v>17</v>
      </c>
      <c r="B6" s="18">
        <v>9955</v>
      </c>
      <c r="C6" s="18">
        <v>9955</v>
      </c>
      <c r="D6" s="18">
        <v>8977.5</v>
      </c>
      <c r="E6" s="18">
        <v>10813.8</v>
      </c>
      <c r="F6" s="18">
        <v>12575</v>
      </c>
      <c r="G6" s="18">
        <v>8210</v>
      </c>
      <c r="H6" s="18">
        <v>13065</v>
      </c>
      <c r="I6" s="18">
        <v>15637.1</v>
      </c>
      <c r="J6" s="18">
        <f>SUM(B6:I6)</f>
        <v>89188.400000000009</v>
      </c>
      <c r="K6" s="18">
        <f>J6/8*12</f>
        <v>133782.6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</row>
    <row r="7" spans="1:198" x14ac:dyDescent="0.2">
      <c r="A7" s="10" t="s">
        <v>18</v>
      </c>
      <c r="B7" s="18">
        <v>9955</v>
      </c>
      <c r="C7" s="18">
        <v>9955</v>
      </c>
      <c r="D7" s="18">
        <v>8977.5</v>
      </c>
      <c r="E7" s="18">
        <v>10813.8</v>
      </c>
      <c r="F7" s="18">
        <v>12575</v>
      </c>
      <c r="G7" s="18">
        <v>8210</v>
      </c>
      <c r="H7" s="18">
        <v>13065</v>
      </c>
      <c r="I7" s="18">
        <v>15637.1</v>
      </c>
      <c r="J7" s="18">
        <f>SUM(B7:I7)</f>
        <v>89188.400000000009</v>
      </c>
      <c r="K7" s="18">
        <f>J7/8*12</f>
        <v>133782.6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</row>
    <row r="8" spans="1:198" s="1" customFormat="1" x14ac:dyDescent="0.2">
      <c r="A8" s="9"/>
      <c r="B8" s="19"/>
      <c r="C8" s="19"/>
      <c r="D8" s="19"/>
      <c r="E8" s="19"/>
      <c r="F8" s="19"/>
      <c r="G8" s="19"/>
      <c r="H8" s="19"/>
      <c r="I8" s="19"/>
      <c r="J8" s="19"/>
      <c r="K8" s="19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</row>
    <row r="9" spans="1:198" x14ac:dyDescent="0.2">
      <c r="A9" s="10" t="s">
        <v>43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</row>
    <row r="10" spans="1:198" x14ac:dyDescent="0.2">
      <c r="A10" s="10" t="s">
        <v>63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18"/>
      <c r="J10" s="18"/>
      <c r="K10" s="1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</row>
    <row r="11" spans="1:198" x14ac:dyDescent="0.2">
      <c r="A11" s="10" t="s">
        <v>62</v>
      </c>
      <c r="B11" s="20">
        <v>0</v>
      </c>
      <c r="C11" s="20">
        <v>0</v>
      </c>
      <c r="D11" s="20">
        <v>0</v>
      </c>
      <c r="E11" s="20">
        <v>0</v>
      </c>
      <c r="F11" s="18">
        <v>400</v>
      </c>
      <c r="G11" s="20">
        <v>0</v>
      </c>
      <c r="H11" s="20">
        <v>0</v>
      </c>
      <c r="I11" s="18">
        <v>0</v>
      </c>
      <c r="J11" s="18">
        <f>SUM(B11:I11)</f>
        <v>400</v>
      </c>
      <c r="K11" s="18">
        <f>J11/8*12</f>
        <v>600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</row>
    <row r="12" spans="1:198" x14ac:dyDescent="0.2">
      <c r="A12" s="10" t="s">
        <v>44</v>
      </c>
      <c r="B12" s="20">
        <v>0</v>
      </c>
      <c r="C12" s="20">
        <v>0</v>
      </c>
      <c r="D12" s="18">
        <v>75</v>
      </c>
      <c r="E12" s="20">
        <v>0</v>
      </c>
      <c r="F12" s="20">
        <v>0</v>
      </c>
      <c r="G12" s="20">
        <v>0</v>
      </c>
      <c r="H12" s="20">
        <v>0</v>
      </c>
      <c r="I12" s="18">
        <v>75</v>
      </c>
      <c r="J12" s="18">
        <f t="shared" ref="J12:J13" si="0">SUM(B12:I12)</f>
        <v>150</v>
      </c>
      <c r="K12" s="18">
        <f>J12/8*12</f>
        <v>225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</row>
    <row r="13" spans="1:198" x14ac:dyDescent="0.2">
      <c r="A13" s="10" t="s">
        <v>45</v>
      </c>
      <c r="B13" s="20">
        <v>0</v>
      </c>
      <c r="C13" s="20">
        <v>0</v>
      </c>
      <c r="D13" s="18">
        <v>75</v>
      </c>
      <c r="E13" s="20">
        <v>0</v>
      </c>
      <c r="F13" s="20">
        <v>0</v>
      </c>
      <c r="G13" s="20">
        <v>0</v>
      </c>
      <c r="H13" s="20">
        <v>0</v>
      </c>
      <c r="I13" s="18">
        <v>75</v>
      </c>
      <c r="J13" s="18">
        <f t="shared" si="0"/>
        <v>150</v>
      </c>
      <c r="K13" s="18">
        <f>J13/8*12</f>
        <v>225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</row>
    <row r="14" spans="1:198" s="1" customFormat="1" x14ac:dyDescent="0.2">
      <c r="A14" s="9"/>
      <c r="B14" s="19"/>
      <c r="C14" s="19"/>
      <c r="D14" s="19"/>
      <c r="E14" s="19"/>
      <c r="F14" s="19"/>
      <c r="G14" s="19"/>
      <c r="H14" s="19"/>
      <c r="I14" s="19" t="s">
        <v>64</v>
      </c>
      <c r="J14" s="19" t="s">
        <v>64</v>
      </c>
      <c r="K14" s="19" t="s">
        <v>64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</row>
    <row r="15" spans="1:198" s="1" customFormat="1" x14ac:dyDescent="0.2">
      <c r="A15" s="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</row>
    <row r="16" spans="1:198" x14ac:dyDescent="0.2">
      <c r="A16" s="10" t="s">
        <v>19</v>
      </c>
      <c r="B16" s="18">
        <v>9955</v>
      </c>
      <c r="C16" s="18">
        <v>9955</v>
      </c>
      <c r="D16" s="18">
        <v>9052.5</v>
      </c>
      <c r="E16" s="18">
        <v>10813.8</v>
      </c>
      <c r="F16" s="18">
        <v>12975</v>
      </c>
      <c r="G16" s="20">
        <v>8210</v>
      </c>
      <c r="H16" s="18">
        <v>13065</v>
      </c>
      <c r="I16" s="20">
        <v>15712.1</v>
      </c>
      <c r="J16" s="18">
        <f t="shared" ref="J16" si="1">SUM(B16:I16)</f>
        <v>89738.400000000009</v>
      </c>
      <c r="K16" s="18">
        <f>J16/8*12</f>
        <v>134607.6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</row>
    <row r="17" spans="1:198" s="1" customFormat="1" x14ac:dyDescent="0.2">
      <c r="A17" s="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</row>
    <row r="18" spans="1:198" x14ac:dyDescent="0.2">
      <c r="A18" s="10" t="s">
        <v>20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</row>
    <row r="19" spans="1:198" s="1" customFormat="1" x14ac:dyDescent="0.2">
      <c r="A19" s="1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</row>
    <row r="20" spans="1:198" s="1" customFormat="1" x14ac:dyDescent="0.2">
      <c r="A20" s="12" t="s">
        <v>65</v>
      </c>
      <c r="B20" s="20"/>
      <c r="C20" s="20"/>
      <c r="D20" s="20"/>
      <c r="E20" s="20"/>
      <c r="F20" s="20"/>
      <c r="G20" s="20"/>
      <c r="H20" s="20"/>
      <c r="I20" s="18"/>
      <c r="J20" s="18"/>
      <c r="K20" s="1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</row>
    <row r="21" spans="1:198" s="1" customFormat="1" x14ac:dyDescent="0.2">
      <c r="A21" s="12" t="s">
        <v>66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8">
        <v>35</v>
      </c>
      <c r="J21" s="18">
        <f t="shared" ref="J21:J31" si="2">SUM(B21:I21)</f>
        <v>35</v>
      </c>
      <c r="K21" s="18">
        <f>J21/8*12</f>
        <v>52.5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</row>
    <row r="22" spans="1:198" s="1" customFormat="1" x14ac:dyDescent="0.2">
      <c r="A22" s="12" t="s">
        <v>67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18">
        <v>35</v>
      </c>
      <c r="J22" s="18">
        <f t="shared" si="2"/>
        <v>35</v>
      </c>
      <c r="K22" s="18">
        <f>J22/8*12</f>
        <v>52.5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</row>
    <row r="23" spans="1:198" s="1" customFormat="1" x14ac:dyDescent="0.2">
      <c r="A23" s="12" t="s">
        <v>68</v>
      </c>
      <c r="B23" s="20"/>
      <c r="C23" s="20"/>
      <c r="D23" s="20"/>
      <c r="E23" s="20"/>
      <c r="F23" s="20"/>
      <c r="G23" s="20"/>
      <c r="H23" s="20"/>
      <c r="I23" s="18"/>
      <c r="J23" s="18"/>
      <c r="K23" s="1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</row>
    <row r="24" spans="1:198" s="1" customFormat="1" x14ac:dyDescent="0.2">
      <c r="A24" s="12" t="s">
        <v>69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8">
        <v>403</v>
      </c>
      <c r="J24" s="18">
        <f t="shared" si="2"/>
        <v>403</v>
      </c>
      <c r="K24" s="18">
        <f>J24/8*12</f>
        <v>604.5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</row>
    <row r="25" spans="1:198" s="1" customFormat="1" x14ac:dyDescent="0.2">
      <c r="A25" s="12" t="s">
        <v>70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18">
        <v>403</v>
      </c>
      <c r="J25" s="18">
        <f t="shared" si="2"/>
        <v>403</v>
      </c>
      <c r="K25" s="18">
        <f>J25/8*12</f>
        <v>604.5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</row>
    <row r="26" spans="1:198" x14ac:dyDescent="0.2">
      <c r="A26" s="10" t="s">
        <v>33</v>
      </c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</row>
    <row r="27" spans="1:198" x14ac:dyDescent="0.2">
      <c r="A27" s="10" t="s">
        <v>34</v>
      </c>
      <c r="B27" s="20">
        <v>0</v>
      </c>
      <c r="C27" s="18">
        <v>2000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18">
        <v>0</v>
      </c>
      <c r="J27" s="18">
        <f t="shared" si="2"/>
        <v>2000</v>
      </c>
      <c r="K27" s="18">
        <f>J27/8*12</f>
        <v>3000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</row>
    <row r="28" spans="1:198" x14ac:dyDescent="0.2">
      <c r="A28" s="10" t="s">
        <v>60</v>
      </c>
      <c r="B28" s="20">
        <v>0</v>
      </c>
      <c r="C28" s="20">
        <v>0</v>
      </c>
      <c r="D28" s="20">
        <v>0</v>
      </c>
      <c r="E28" s="20">
        <v>0</v>
      </c>
      <c r="F28" s="18">
        <v>599</v>
      </c>
      <c r="G28" s="18">
        <v>575</v>
      </c>
      <c r="H28" s="20">
        <v>0</v>
      </c>
      <c r="I28" s="18">
        <v>0</v>
      </c>
      <c r="J28" s="18">
        <f t="shared" si="2"/>
        <v>1174</v>
      </c>
      <c r="K28" s="18">
        <f>J28/8*12</f>
        <v>1761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</row>
    <row r="29" spans="1:198" x14ac:dyDescent="0.2">
      <c r="A29" s="10" t="s">
        <v>35</v>
      </c>
      <c r="B29" s="20">
        <v>0</v>
      </c>
      <c r="C29" s="18">
        <v>142.44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18">
        <v>275.45</v>
      </c>
      <c r="J29" s="18">
        <f t="shared" si="2"/>
        <v>417.89</v>
      </c>
      <c r="K29" s="18">
        <f>J29/8*12</f>
        <v>626.83500000000004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</row>
    <row r="30" spans="1:198" x14ac:dyDescent="0.2">
      <c r="A30" s="10" t="s">
        <v>54</v>
      </c>
      <c r="B30" s="20">
        <v>0</v>
      </c>
      <c r="C30" s="20">
        <v>0</v>
      </c>
      <c r="D30" s="20">
        <v>0</v>
      </c>
      <c r="E30" s="18">
        <v>92.97</v>
      </c>
      <c r="F30" s="20">
        <v>0</v>
      </c>
      <c r="G30" s="20">
        <v>0</v>
      </c>
      <c r="H30" s="20">
        <v>0</v>
      </c>
      <c r="I30" s="18">
        <v>0</v>
      </c>
      <c r="J30" s="18">
        <f t="shared" si="2"/>
        <v>92.97</v>
      </c>
      <c r="K30" s="18">
        <f>J30/8*12</f>
        <v>139.45499999999998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</row>
    <row r="31" spans="1:198" x14ac:dyDescent="0.2">
      <c r="A31" s="10" t="s">
        <v>36</v>
      </c>
      <c r="B31" s="20">
        <v>0</v>
      </c>
      <c r="C31" s="18">
        <v>2142.44</v>
      </c>
      <c r="D31" s="20">
        <v>0</v>
      </c>
      <c r="E31" s="18">
        <v>92.97</v>
      </c>
      <c r="F31" s="18">
        <v>599</v>
      </c>
      <c r="G31" s="20">
        <v>575</v>
      </c>
      <c r="H31" s="20">
        <v>0</v>
      </c>
      <c r="I31" s="18">
        <v>275.45</v>
      </c>
      <c r="J31" s="18">
        <f t="shared" si="2"/>
        <v>3684.8599999999997</v>
      </c>
      <c r="K31" s="18">
        <f>J31/8*12</f>
        <v>5527.2899999999991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</row>
    <row r="32" spans="1:198" s="1" customFormat="1" x14ac:dyDescent="0.2">
      <c r="A32" s="9"/>
      <c r="B32" s="19"/>
      <c r="C32" s="19"/>
      <c r="D32" s="19"/>
      <c r="E32" s="19"/>
      <c r="F32" s="19"/>
      <c r="G32" s="19"/>
      <c r="H32" s="19"/>
      <c r="I32" s="19" t="s">
        <v>71</v>
      </c>
      <c r="J32" s="19" t="s">
        <v>71</v>
      </c>
      <c r="K32" s="19" t="s">
        <v>71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</row>
    <row r="33" spans="1:198" x14ac:dyDescent="0.2">
      <c r="A33" s="10" t="s">
        <v>46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</row>
    <row r="34" spans="1:198" x14ac:dyDescent="0.2">
      <c r="A34" s="10" t="s">
        <v>47</v>
      </c>
      <c r="B34" s="20">
        <v>0</v>
      </c>
      <c r="C34" s="20">
        <v>0</v>
      </c>
      <c r="D34" s="18">
        <v>147</v>
      </c>
      <c r="E34" s="20">
        <v>0</v>
      </c>
      <c r="F34" s="18">
        <v>400</v>
      </c>
      <c r="G34" s="20">
        <v>0</v>
      </c>
      <c r="H34" s="20">
        <v>0</v>
      </c>
      <c r="I34" s="18">
        <v>0</v>
      </c>
      <c r="J34" s="18">
        <f t="shared" ref="J34:J35" si="3">SUM(B34:I34)</f>
        <v>547</v>
      </c>
      <c r="K34" s="18">
        <f>J34/8*12</f>
        <v>820.5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</row>
    <row r="35" spans="1:198" x14ac:dyDescent="0.2">
      <c r="A35" s="10" t="s">
        <v>55</v>
      </c>
      <c r="B35" s="20">
        <v>0</v>
      </c>
      <c r="C35" s="20">
        <v>0</v>
      </c>
      <c r="D35" s="18">
        <v>456.75</v>
      </c>
      <c r="E35" s="18">
        <v>145</v>
      </c>
      <c r="F35" s="20">
        <v>0</v>
      </c>
      <c r="G35" s="18">
        <v>145</v>
      </c>
      <c r="H35" s="18">
        <v>145</v>
      </c>
      <c r="I35" s="20">
        <v>290</v>
      </c>
      <c r="J35" s="18">
        <f t="shared" si="3"/>
        <v>1181.75</v>
      </c>
      <c r="K35" s="18">
        <f>J35/8*12</f>
        <v>1772.625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</row>
    <row r="36" spans="1:198" x14ac:dyDescent="0.2">
      <c r="A36" s="10" t="s">
        <v>48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8">
        <v>0</v>
      </c>
      <c r="J36" s="18">
        <v>0</v>
      </c>
      <c r="K36" s="18">
        <f>J36/8*12</f>
        <v>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</row>
    <row r="37" spans="1:198" x14ac:dyDescent="0.2">
      <c r="A37" s="10" t="s">
        <v>49</v>
      </c>
      <c r="B37" s="20">
        <v>0</v>
      </c>
      <c r="C37" s="20">
        <v>0</v>
      </c>
      <c r="D37" s="18">
        <v>603.75</v>
      </c>
      <c r="E37" s="18">
        <v>145</v>
      </c>
      <c r="F37" s="18">
        <v>400</v>
      </c>
      <c r="G37" s="18">
        <v>145</v>
      </c>
      <c r="H37" s="18">
        <v>145</v>
      </c>
      <c r="I37" s="20">
        <v>290</v>
      </c>
      <c r="J37" s="18">
        <f t="shared" ref="J37" si="4">SUM(B37:I37)</f>
        <v>1728.75</v>
      </c>
      <c r="K37" s="18">
        <f>J37/8*12</f>
        <v>2593.125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</row>
    <row r="38" spans="1:198" s="1" customFormat="1" x14ac:dyDescent="0.2">
      <c r="A38" s="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</row>
    <row r="39" spans="1:198" x14ac:dyDescent="0.2">
      <c r="A39" s="10" t="s">
        <v>37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</row>
    <row r="40" spans="1:198" x14ac:dyDescent="0.2">
      <c r="A40" s="10" t="s">
        <v>38</v>
      </c>
      <c r="B40" s="20">
        <v>0</v>
      </c>
      <c r="C40" s="18">
        <v>800</v>
      </c>
      <c r="D40" s="20">
        <v>0</v>
      </c>
      <c r="E40" s="20">
        <v>0</v>
      </c>
      <c r="F40" s="20">
        <v>0</v>
      </c>
      <c r="G40" s="18">
        <v>429</v>
      </c>
      <c r="H40" s="18">
        <v>344.5</v>
      </c>
      <c r="I40" s="18">
        <v>0</v>
      </c>
      <c r="J40" s="18">
        <f t="shared" ref="J40:J41" si="5">SUM(B40:I40)</f>
        <v>1573.5</v>
      </c>
      <c r="K40" s="18">
        <f>J40/8*12</f>
        <v>2360.25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</row>
    <row r="41" spans="1:198" x14ac:dyDescent="0.2">
      <c r="A41" s="10" t="s">
        <v>39</v>
      </c>
      <c r="B41" s="20">
        <v>0</v>
      </c>
      <c r="C41" s="18">
        <v>800</v>
      </c>
      <c r="D41" s="20">
        <v>0</v>
      </c>
      <c r="E41" s="20">
        <v>0</v>
      </c>
      <c r="F41" s="20">
        <v>0</v>
      </c>
      <c r="G41" s="18">
        <v>429</v>
      </c>
      <c r="H41" s="18">
        <v>344.5</v>
      </c>
      <c r="I41" s="18">
        <v>0</v>
      </c>
      <c r="J41" s="18">
        <f t="shared" si="5"/>
        <v>1573.5</v>
      </c>
      <c r="K41" s="18">
        <f>J41/8*12</f>
        <v>2360.25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</row>
    <row r="42" spans="1:198" s="1" customFormat="1" x14ac:dyDescent="0.2">
      <c r="A42" s="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</row>
    <row r="43" spans="1:198" x14ac:dyDescent="0.2">
      <c r="A43" s="10" t="s">
        <v>21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</row>
    <row r="44" spans="1:198" x14ac:dyDescent="0.2">
      <c r="A44" s="10" t="s">
        <v>3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18">
        <v>587.5</v>
      </c>
      <c r="I44" s="18">
        <v>125</v>
      </c>
      <c r="J44" s="18">
        <f t="shared" ref="J44:J47" si="6">SUM(B44:I44)</f>
        <v>712.5</v>
      </c>
      <c r="K44" s="18">
        <f>J44/8*12</f>
        <v>1068.75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</row>
    <row r="45" spans="1:198" x14ac:dyDescent="0.2">
      <c r="A45" s="10" t="s">
        <v>4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18">
        <v>84</v>
      </c>
      <c r="J45" s="18">
        <f t="shared" si="6"/>
        <v>84</v>
      </c>
      <c r="K45" s="18">
        <f>J45/8*12</f>
        <v>126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</row>
    <row r="46" spans="1:198" x14ac:dyDescent="0.2">
      <c r="A46" s="8" t="s">
        <v>22</v>
      </c>
      <c r="B46" s="18">
        <v>193.27</v>
      </c>
      <c r="C46" s="18">
        <v>334.68</v>
      </c>
      <c r="D46" s="18">
        <v>9.31</v>
      </c>
      <c r="E46" s="18">
        <v>89.65</v>
      </c>
      <c r="F46" s="18">
        <v>148.97</v>
      </c>
      <c r="G46" s="18">
        <v>157.88999999999999</v>
      </c>
      <c r="H46" s="18">
        <v>166.53</v>
      </c>
      <c r="I46" s="20">
        <v>176.83</v>
      </c>
      <c r="J46" s="18">
        <f t="shared" si="6"/>
        <v>1277.1299999999999</v>
      </c>
      <c r="K46" s="18">
        <f>J46/8*12</f>
        <v>1915.6949999999997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</row>
    <row r="47" spans="1:198" x14ac:dyDescent="0.2">
      <c r="A47" s="10" t="s">
        <v>23</v>
      </c>
      <c r="B47" s="18">
        <v>193.27</v>
      </c>
      <c r="C47" s="18">
        <v>334.68</v>
      </c>
      <c r="D47" s="18">
        <v>9.31</v>
      </c>
      <c r="E47" s="18">
        <v>89.65</v>
      </c>
      <c r="F47" s="18">
        <v>148.97</v>
      </c>
      <c r="G47" s="18">
        <v>157.88999999999999</v>
      </c>
      <c r="H47" s="18">
        <v>754.03</v>
      </c>
      <c r="I47" s="20">
        <v>385.83</v>
      </c>
      <c r="J47" s="18">
        <f t="shared" si="6"/>
        <v>2073.63</v>
      </c>
      <c r="K47" s="18">
        <f>J47/8*12</f>
        <v>3110.4450000000002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</row>
    <row r="48" spans="1:198" s="1" customFormat="1" x14ac:dyDescent="0.2">
      <c r="A48" s="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</row>
    <row r="49" spans="1:198" x14ac:dyDescent="0.2">
      <c r="A49" s="10" t="s">
        <v>24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</row>
    <row r="50" spans="1:198" x14ac:dyDescent="0.2">
      <c r="A50" s="10" t="s">
        <v>25</v>
      </c>
      <c r="B50" s="18">
        <v>30.82</v>
      </c>
      <c r="C50" s="20">
        <v>0</v>
      </c>
      <c r="D50" s="18">
        <v>155.83000000000001</v>
      </c>
      <c r="E50" s="20">
        <v>0</v>
      </c>
      <c r="F50" s="18">
        <v>197.47</v>
      </c>
      <c r="G50" s="18">
        <v>46.2</v>
      </c>
      <c r="H50" s="18">
        <v>176.11</v>
      </c>
      <c r="I50" s="20">
        <v>17.77</v>
      </c>
      <c r="J50" s="18">
        <f t="shared" ref="J50:J53" si="7">SUM(B50:I50)</f>
        <v>624.20000000000005</v>
      </c>
      <c r="K50" s="18">
        <f>J50/8*12</f>
        <v>936.30000000000007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</row>
    <row r="51" spans="1:198" x14ac:dyDescent="0.2">
      <c r="A51" s="10" t="s">
        <v>50</v>
      </c>
      <c r="B51" s="20">
        <v>0</v>
      </c>
      <c r="C51" s="20">
        <v>0</v>
      </c>
      <c r="D51" s="18">
        <v>124.88</v>
      </c>
      <c r="E51" s="20">
        <v>0</v>
      </c>
      <c r="F51" s="20">
        <v>0</v>
      </c>
      <c r="G51" s="20">
        <v>0</v>
      </c>
      <c r="H51" s="18">
        <v>776</v>
      </c>
      <c r="I51" s="20">
        <v>243.79</v>
      </c>
      <c r="J51" s="18">
        <f t="shared" si="7"/>
        <v>1144.67</v>
      </c>
      <c r="K51" s="18">
        <f>J51/8*12</f>
        <v>1717.0050000000001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</row>
    <row r="52" spans="1:198" x14ac:dyDescent="0.2">
      <c r="A52" s="10" t="s">
        <v>26</v>
      </c>
      <c r="B52" s="18">
        <v>166.75</v>
      </c>
      <c r="C52" s="20">
        <v>0</v>
      </c>
      <c r="D52" s="18">
        <v>716.71</v>
      </c>
      <c r="E52" s="20">
        <v>0</v>
      </c>
      <c r="F52" s="18">
        <v>618.48</v>
      </c>
      <c r="G52" s="20">
        <v>0</v>
      </c>
      <c r="H52" s="18">
        <v>530.69000000000005</v>
      </c>
      <c r="I52" s="20">
        <v>0</v>
      </c>
      <c r="J52" s="18">
        <f t="shared" si="7"/>
        <v>2032.63</v>
      </c>
      <c r="K52" s="18">
        <f>J52/8*12</f>
        <v>3048.9450000000002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</row>
    <row r="53" spans="1:198" x14ac:dyDescent="0.2">
      <c r="A53" s="10" t="s">
        <v>27</v>
      </c>
      <c r="B53" s="18">
        <v>197.57</v>
      </c>
      <c r="C53" s="20">
        <v>0</v>
      </c>
      <c r="D53" s="18">
        <v>997.42</v>
      </c>
      <c r="E53" s="20">
        <v>0</v>
      </c>
      <c r="F53" s="18">
        <v>815.95</v>
      </c>
      <c r="G53" s="18">
        <v>46.2</v>
      </c>
      <c r="H53" s="18">
        <v>1482.8</v>
      </c>
      <c r="I53" s="20">
        <v>261.56</v>
      </c>
      <c r="J53" s="18">
        <f t="shared" si="7"/>
        <v>3801.4999999999995</v>
      </c>
      <c r="K53" s="18">
        <f>J53/8*12</f>
        <v>5702.2499999999991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</row>
    <row r="54" spans="1:198" s="1" customFormat="1" x14ac:dyDescent="0.2">
      <c r="A54" s="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</row>
    <row r="55" spans="1:198" x14ac:dyDescent="0.2">
      <c r="A55" s="10" t="s">
        <v>51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</row>
    <row r="56" spans="1:198" x14ac:dyDescent="0.2">
      <c r="A56" s="10" t="s">
        <v>56</v>
      </c>
      <c r="B56" s="20">
        <v>0</v>
      </c>
      <c r="C56" s="20">
        <v>0</v>
      </c>
      <c r="D56" s="20">
        <v>0</v>
      </c>
      <c r="E56" s="18">
        <v>1108.55</v>
      </c>
      <c r="F56" s="20">
        <v>0</v>
      </c>
      <c r="G56" s="20">
        <v>0</v>
      </c>
      <c r="H56" s="20">
        <v>0</v>
      </c>
      <c r="I56" s="20">
        <v>251.5</v>
      </c>
      <c r="J56" s="18">
        <f t="shared" ref="J56:J60" si="8">SUM(B56:I56)</f>
        <v>1360.05</v>
      </c>
      <c r="K56" s="18">
        <f>J56/8*12</f>
        <v>2040.0749999999998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</row>
    <row r="57" spans="1:198" x14ac:dyDescent="0.2">
      <c r="A57" s="10" t="s">
        <v>57</v>
      </c>
      <c r="B57" s="20">
        <v>0</v>
      </c>
      <c r="C57" s="20">
        <v>0</v>
      </c>
      <c r="D57" s="20">
        <v>0</v>
      </c>
      <c r="E57" s="18">
        <v>1600</v>
      </c>
      <c r="F57" s="20">
        <v>0</v>
      </c>
      <c r="G57" s="18">
        <v>64.069999999999993</v>
      </c>
      <c r="H57" s="20">
        <v>0</v>
      </c>
      <c r="I57" s="20">
        <v>0</v>
      </c>
      <c r="J57" s="18">
        <f t="shared" si="8"/>
        <v>1664.07</v>
      </c>
      <c r="K57" s="18">
        <f>J57/8*12</f>
        <v>2496.105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</row>
    <row r="58" spans="1:198" x14ac:dyDescent="0.2">
      <c r="A58" s="10" t="s">
        <v>61</v>
      </c>
      <c r="B58" s="20">
        <v>0</v>
      </c>
      <c r="C58" s="20">
        <v>0</v>
      </c>
      <c r="D58" s="20">
        <v>0</v>
      </c>
      <c r="E58" s="20">
        <v>0</v>
      </c>
      <c r="F58" s="18">
        <v>11144.15</v>
      </c>
      <c r="G58" s="20">
        <v>0</v>
      </c>
      <c r="H58" s="20">
        <v>0</v>
      </c>
      <c r="I58" s="18">
        <v>3489.25</v>
      </c>
      <c r="J58" s="18">
        <f t="shared" si="8"/>
        <v>14633.4</v>
      </c>
      <c r="K58" s="18">
        <f>J58/8*12</f>
        <v>21950.1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</row>
    <row r="59" spans="1:198" x14ac:dyDescent="0.2">
      <c r="A59" s="10" t="s">
        <v>52</v>
      </c>
      <c r="B59" s="20">
        <v>0</v>
      </c>
      <c r="C59" s="20">
        <v>0</v>
      </c>
      <c r="D59" s="18">
        <v>303.24</v>
      </c>
      <c r="E59" s="20">
        <v>0</v>
      </c>
      <c r="F59" s="20">
        <v>0</v>
      </c>
      <c r="G59" s="20">
        <v>0</v>
      </c>
      <c r="H59" s="20">
        <v>0</v>
      </c>
      <c r="I59" s="18">
        <v>0</v>
      </c>
      <c r="J59" s="18">
        <f t="shared" si="8"/>
        <v>303.24</v>
      </c>
      <c r="K59" s="18">
        <f>J59/8*12</f>
        <v>454.86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</row>
    <row r="60" spans="1:198" x14ac:dyDescent="0.2">
      <c r="A60" s="10" t="s">
        <v>53</v>
      </c>
      <c r="B60" s="20">
        <v>0</v>
      </c>
      <c r="C60" s="20">
        <v>0</v>
      </c>
      <c r="D60" s="18">
        <v>303.24</v>
      </c>
      <c r="E60" s="18">
        <v>2708.55</v>
      </c>
      <c r="F60" s="18">
        <v>11144.15</v>
      </c>
      <c r="G60" s="18">
        <v>64.069999999999993</v>
      </c>
      <c r="H60" s="20">
        <v>0</v>
      </c>
      <c r="I60" s="18">
        <v>3740.75</v>
      </c>
      <c r="J60" s="18">
        <f t="shared" si="8"/>
        <v>17960.759999999998</v>
      </c>
      <c r="K60" s="18">
        <f>J60/8*12</f>
        <v>26941.14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</row>
    <row r="61" spans="1:198" s="1" customFormat="1" x14ac:dyDescent="0.2">
      <c r="A61" s="9"/>
      <c r="B61" s="19"/>
      <c r="C61" s="19"/>
      <c r="D61" s="19"/>
      <c r="E61" s="19"/>
      <c r="F61" s="19"/>
      <c r="G61" s="19"/>
      <c r="H61" s="19"/>
      <c r="I61" s="19" t="s">
        <v>72</v>
      </c>
      <c r="J61" s="19" t="s">
        <v>72</v>
      </c>
      <c r="K61" s="19" t="s">
        <v>72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</row>
    <row r="62" spans="1:198" x14ac:dyDescent="0.2">
      <c r="A62" s="10" t="s">
        <v>28</v>
      </c>
      <c r="B62" s="18"/>
      <c r="C62" s="18"/>
      <c r="D62" s="18"/>
      <c r="E62" s="18"/>
      <c r="F62" s="18"/>
      <c r="G62" s="18"/>
      <c r="H62" s="18"/>
      <c r="I62" s="18" t="s">
        <v>73</v>
      </c>
      <c r="J62" s="18" t="s">
        <v>73</v>
      </c>
      <c r="K62" s="18" t="s">
        <v>73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</row>
    <row r="63" spans="1:198" x14ac:dyDescent="0.2">
      <c r="A63" s="10" t="s">
        <v>58</v>
      </c>
      <c r="B63" s="20">
        <v>0</v>
      </c>
      <c r="C63" s="20">
        <v>0</v>
      </c>
      <c r="D63" s="20">
        <v>0</v>
      </c>
      <c r="E63" s="18">
        <v>27</v>
      </c>
      <c r="F63" s="20">
        <v>0</v>
      </c>
      <c r="G63" s="20">
        <v>0</v>
      </c>
      <c r="H63" s="20">
        <v>0</v>
      </c>
      <c r="I63" s="18">
        <v>12</v>
      </c>
      <c r="J63" s="18">
        <f t="shared" ref="J63:J67" si="9">SUM(B63:I63)</f>
        <v>39</v>
      </c>
      <c r="K63" s="18">
        <f>J63/8*12</f>
        <v>58.5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</row>
    <row r="64" spans="1:198" x14ac:dyDescent="0.2">
      <c r="A64" s="10" t="s">
        <v>2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18">
        <v>625</v>
      </c>
      <c r="H64" s="18">
        <v>350</v>
      </c>
      <c r="I64" s="18">
        <v>0</v>
      </c>
      <c r="J64" s="18">
        <f t="shared" si="9"/>
        <v>975</v>
      </c>
      <c r="K64" s="18">
        <f>J64/8*12</f>
        <v>1462.5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</row>
    <row r="65" spans="1:198" x14ac:dyDescent="0.2">
      <c r="A65" s="10" t="s">
        <v>59</v>
      </c>
      <c r="B65" s="20">
        <v>0</v>
      </c>
      <c r="C65" s="20">
        <v>0</v>
      </c>
      <c r="D65" s="20">
        <v>0</v>
      </c>
      <c r="E65" s="18">
        <v>1000</v>
      </c>
      <c r="F65" s="20">
        <v>0</v>
      </c>
      <c r="G65" s="20">
        <v>0</v>
      </c>
      <c r="H65" s="20">
        <v>0</v>
      </c>
      <c r="I65" s="18">
        <v>0</v>
      </c>
      <c r="J65" s="18">
        <f t="shared" si="9"/>
        <v>1000</v>
      </c>
      <c r="K65" s="18">
        <f>J65/8*12</f>
        <v>1500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</row>
    <row r="66" spans="1:198" x14ac:dyDescent="0.2">
      <c r="A66" s="10" t="s">
        <v>29</v>
      </c>
      <c r="B66" s="18">
        <v>525</v>
      </c>
      <c r="C66" s="18">
        <v>350</v>
      </c>
      <c r="D66" s="18">
        <v>350</v>
      </c>
      <c r="E66" s="18">
        <v>350</v>
      </c>
      <c r="F66" s="18">
        <v>350</v>
      </c>
      <c r="G66" s="18">
        <v>350</v>
      </c>
      <c r="H66" s="18">
        <v>350</v>
      </c>
      <c r="I66" s="20">
        <v>350</v>
      </c>
      <c r="J66" s="18">
        <f t="shared" si="9"/>
        <v>2975</v>
      </c>
      <c r="K66" s="18">
        <f>J66/8*12</f>
        <v>4462.5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</row>
    <row r="67" spans="1:198" x14ac:dyDescent="0.2">
      <c r="A67" s="10" t="s">
        <v>30</v>
      </c>
      <c r="B67" s="18">
        <v>525</v>
      </c>
      <c r="C67" s="18">
        <v>350</v>
      </c>
      <c r="D67" s="18">
        <v>350</v>
      </c>
      <c r="E67" s="18">
        <v>1377</v>
      </c>
      <c r="F67" s="18">
        <v>350</v>
      </c>
      <c r="G67" s="18">
        <v>975</v>
      </c>
      <c r="H67" s="18">
        <v>700</v>
      </c>
      <c r="I67" s="20">
        <v>362</v>
      </c>
      <c r="J67" s="18">
        <f t="shared" si="9"/>
        <v>4989</v>
      </c>
      <c r="K67" s="18">
        <f>J67/8*12</f>
        <v>7483.5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</row>
    <row r="68" spans="1:198" s="1" customFormat="1" x14ac:dyDescent="0.2">
      <c r="A68" s="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</row>
    <row r="69" spans="1:198" x14ac:dyDescent="0.2">
      <c r="A69" s="10" t="s">
        <v>31</v>
      </c>
      <c r="B69" s="18">
        <f>SUM(B67,B60,B53,B47,B41,B37,B31)</f>
        <v>915.83999999999992</v>
      </c>
      <c r="C69" s="18">
        <v>12126.14</v>
      </c>
      <c r="D69" s="18">
        <v>8119.28</v>
      </c>
      <c r="E69" s="18">
        <v>9702.06</v>
      </c>
      <c r="F69" s="18">
        <v>19313.62</v>
      </c>
      <c r="G69" s="20">
        <v>8058.83</v>
      </c>
      <c r="H69" s="20">
        <v>9281.89</v>
      </c>
      <c r="I69" s="20">
        <v>11420.25</v>
      </c>
      <c r="J69" s="18">
        <f t="shared" ref="J69" si="10">SUM(B69:I69)</f>
        <v>78937.91</v>
      </c>
      <c r="K69" s="18">
        <f>J69/8*12</f>
        <v>118406.86500000001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</row>
    <row r="70" spans="1:198" s="1" customFormat="1" x14ac:dyDescent="0.2">
      <c r="A70" s="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</row>
    <row r="71" spans="1:198" s="1" customFormat="1" x14ac:dyDescent="0.2">
      <c r="A71" s="10" t="s">
        <v>75</v>
      </c>
      <c r="B71" s="18">
        <f>B16-B69</f>
        <v>9039.16</v>
      </c>
      <c r="C71" s="18">
        <f t="shared" ref="C71:I71" si="11">C16-C69</f>
        <v>-2171.1399999999994</v>
      </c>
      <c r="D71" s="18">
        <f t="shared" si="11"/>
        <v>933.22000000000025</v>
      </c>
      <c r="E71" s="18">
        <f t="shared" si="11"/>
        <v>1111.7399999999998</v>
      </c>
      <c r="F71" s="18">
        <f t="shared" si="11"/>
        <v>-6338.619999999999</v>
      </c>
      <c r="G71" s="18">
        <f t="shared" si="11"/>
        <v>151.17000000000007</v>
      </c>
      <c r="H71" s="18">
        <f t="shared" si="11"/>
        <v>3783.1100000000006</v>
      </c>
      <c r="I71" s="18">
        <f t="shared" si="11"/>
        <v>4291.8500000000004</v>
      </c>
      <c r="J71" s="18">
        <f t="shared" ref="J71" si="12">SUM(B71:I71)</f>
        <v>10800.490000000002</v>
      </c>
      <c r="K71" s="18">
        <f>J71/8*12</f>
        <v>16200.735000000002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</row>
    <row r="72" spans="1:198" s="1" customFormat="1" x14ac:dyDescent="0.2">
      <c r="A72" s="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</row>
    <row r="73" spans="1:198" s="1" customFormat="1" x14ac:dyDescent="0.2">
      <c r="A73" s="10" t="s">
        <v>40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</row>
    <row r="74" spans="1:198" s="1" customFormat="1" x14ac:dyDescent="0.2">
      <c r="A74" s="10" t="s">
        <v>41</v>
      </c>
      <c r="B74" s="20">
        <v>0</v>
      </c>
      <c r="C74" s="18">
        <v>8499.02</v>
      </c>
      <c r="D74" s="18">
        <v>5855.56</v>
      </c>
      <c r="E74" s="18">
        <v>5288.89</v>
      </c>
      <c r="F74" s="18">
        <v>5855.55</v>
      </c>
      <c r="G74" s="20">
        <v>5666.67</v>
      </c>
      <c r="H74" s="18">
        <v>5855.56</v>
      </c>
      <c r="I74" s="20">
        <v>5666.66</v>
      </c>
      <c r="J74" s="18">
        <f t="shared" ref="J74:J75" si="13">SUM(B74:I74)</f>
        <v>42687.91</v>
      </c>
      <c r="K74" s="18">
        <f>J74/8*12</f>
        <v>64031.865000000005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</row>
    <row r="75" spans="1:198" s="1" customFormat="1" x14ac:dyDescent="0.2">
      <c r="A75" s="10" t="s">
        <v>42</v>
      </c>
      <c r="B75" s="20">
        <v>0</v>
      </c>
      <c r="C75" s="18">
        <v>8499.02</v>
      </c>
      <c r="D75" s="18">
        <v>5855.56</v>
      </c>
      <c r="E75" s="18">
        <v>5288.89</v>
      </c>
      <c r="F75" s="18">
        <v>5855.55</v>
      </c>
      <c r="G75" s="18">
        <v>5666.67</v>
      </c>
      <c r="H75" s="18">
        <v>5855.56</v>
      </c>
      <c r="I75" s="18">
        <v>5666.66</v>
      </c>
      <c r="J75" s="18">
        <f t="shared" si="13"/>
        <v>42687.91</v>
      </c>
      <c r="K75" s="18">
        <f>J75/8*12</f>
        <v>64031.865000000005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</row>
    <row r="76" spans="1:198" s="1" customFormat="1" x14ac:dyDescent="0.2">
      <c r="A76" s="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</row>
    <row r="77" spans="1:198" x14ac:dyDescent="0.2">
      <c r="A77" s="10" t="s">
        <v>32</v>
      </c>
      <c r="B77" s="18">
        <f>B71-B75</f>
        <v>9039.16</v>
      </c>
      <c r="C77" s="18">
        <f t="shared" ref="C77:J77" si="14">C71-C75</f>
        <v>-10670.16</v>
      </c>
      <c r="D77" s="18">
        <f t="shared" si="14"/>
        <v>-4922.34</v>
      </c>
      <c r="E77" s="18">
        <f t="shared" si="14"/>
        <v>-4177.1500000000005</v>
      </c>
      <c r="F77" s="18">
        <f t="shared" si="14"/>
        <v>-12194.169999999998</v>
      </c>
      <c r="G77" s="18">
        <f t="shared" si="14"/>
        <v>-5515.5</v>
      </c>
      <c r="H77" s="18">
        <f t="shared" si="14"/>
        <v>-2072.4499999999998</v>
      </c>
      <c r="I77" s="18">
        <f t="shared" si="14"/>
        <v>-1374.8099999999995</v>
      </c>
      <c r="J77" s="18">
        <f t="shared" si="14"/>
        <v>-31887.420000000002</v>
      </c>
      <c r="K77" s="18">
        <f t="shared" ref="K77" si="15">K71-K75</f>
        <v>-47831.130000000005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</row>
    <row r="78" spans="1:198" s="1" customFormat="1" x14ac:dyDescent="0.2">
      <c r="A78" s="9"/>
      <c r="B78" s="7"/>
      <c r="C78" s="7"/>
      <c r="D78" s="7"/>
      <c r="E78" s="7"/>
      <c r="F78" s="7"/>
      <c r="G78" s="7"/>
      <c r="H78" s="7"/>
      <c r="I78" s="7"/>
      <c r="J78" s="7"/>
      <c r="K78" s="7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</row>
    <row r="79" spans="1:198" x14ac:dyDescent="0.2">
      <c r="A79" s="13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</row>
    <row r="80" spans="1:198" x14ac:dyDescent="0.2"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</row>
    <row r="81" spans="10:198" x14ac:dyDescent="0.2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</row>
    <row r="82" spans="10:198" x14ac:dyDescent="0.2"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</row>
    <row r="83" spans="10:198" x14ac:dyDescent="0.2"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</row>
    <row r="84" spans="10:198" x14ac:dyDescent="0.2"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</row>
    <row r="85" spans="10:198" x14ac:dyDescent="0.2"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</row>
    <row r="86" spans="10:198" x14ac:dyDescent="0.2"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</row>
    <row r="87" spans="10:198" x14ac:dyDescent="0.2"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</row>
    <row r="88" spans="10:198" x14ac:dyDescent="0.2"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</row>
    <row r="89" spans="10:198" x14ac:dyDescent="0.2"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</row>
    <row r="90" spans="10:198" x14ac:dyDescent="0.2"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</row>
    <row r="91" spans="10:198" x14ac:dyDescent="0.2"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</row>
    <row r="92" spans="10:198" x14ac:dyDescent="0.2"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</row>
    <row r="93" spans="10:198" x14ac:dyDescent="0.2"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</row>
    <row r="94" spans="10:198" x14ac:dyDescent="0.2"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</row>
    <row r="95" spans="10:198" x14ac:dyDescent="0.2"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</row>
    <row r="96" spans="10:198" x14ac:dyDescent="0.2"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</row>
    <row r="97" spans="10:198" x14ac:dyDescent="0.2"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</row>
    <row r="98" spans="10:198" x14ac:dyDescent="0.2"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</row>
    <row r="99" spans="10:198" x14ac:dyDescent="0.2"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</row>
    <row r="100" spans="10:198" x14ac:dyDescent="0.2"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</row>
    <row r="101" spans="10:198" x14ac:dyDescent="0.2"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</row>
    <row r="102" spans="10:198" x14ac:dyDescent="0.2"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</row>
    <row r="103" spans="10:198" x14ac:dyDescent="0.2"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</row>
    <row r="104" spans="10:198" x14ac:dyDescent="0.2"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</row>
    <row r="105" spans="10:198" x14ac:dyDescent="0.2"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</row>
    <row r="106" spans="10:198" x14ac:dyDescent="0.2"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</row>
    <row r="107" spans="10:198" x14ac:dyDescent="0.2"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</row>
    <row r="108" spans="10:198" x14ac:dyDescent="0.2"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</row>
    <row r="109" spans="10:198" x14ac:dyDescent="0.2"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</row>
    <row r="110" spans="10:198" x14ac:dyDescent="0.2"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</row>
  </sheetData>
  <phoneticPr fontId="1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Trailing</vt:lpstr>
      <vt:lpstr>Trailing (Annualized)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Accounting2</dc:creator>
  <cp:lastModifiedBy>Microsoft Office User</cp:lastModifiedBy>
  <cp:lastPrinted>2015-08-27T22:41:55Z</cp:lastPrinted>
  <dcterms:created xsi:type="dcterms:W3CDTF">2015-06-13T00:01:14Z</dcterms:created>
  <dcterms:modified xsi:type="dcterms:W3CDTF">2017-07-18T20:36:16Z</dcterms:modified>
</cp:coreProperties>
</file>